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.shortcut-targets-by-id\1xfQ7scaA-ZDfAhgyyTM_NXJPVbHDWadH\9.- Miriam Hernández Nieto\2026\8C.25 Actualización Sitio Web\Numeralia\"/>
    </mc:Choice>
  </mc:AlternateContent>
  <xr:revisionPtr revIDLastSave="0" documentId="8_{4F7B9363-560D-48EB-9030-FFD764A428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umeralia Junio 2025" sheetId="2" r:id="rId1"/>
  </sheets>
  <definedNames>
    <definedName name="_xlnm.Print_Titles" localSheetId="0">'Numeralia Junio 2025'!$1:$4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6" i="2" l="1"/>
  <c r="B298" i="2"/>
  <c r="N85" i="2" l="1"/>
  <c r="M85" i="2"/>
  <c r="B88" i="2"/>
  <c r="B378" i="2"/>
  <c r="B377" i="2"/>
  <c r="B376" i="2"/>
  <c r="B375" i="2"/>
  <c r="B374" i="2"/>
  <c r="B373" i="2"/>
  <c r="N372" i="2"/>
  <c r="M372" i="2"/>
  <c r="B371" i="2"/>
  <c r="B370" i="2"/>
  <c r="B369" i="2"/>
  <c r="B368" i="2"/>
  <c r="B367" i="2"/>
  <c r="B366" i="2"/>
  <c r="N365" i="2"/>
  <c r="M365" i="2"/>
  <c r="B364" i="2"/>
  <c r="B363" i="2"/>
  <c r="B362" i="2"/>
  <c r="B361" i="2"/>
  <c r="B360" i="2"/>
  <c r="B359" i="2"/>
  <c r="N358" i="2"/>
  <c r="M358" i="2"/>
  <c r="B357" i="2"/>
  <c r="B356" i="2"/>
  <c r="B355" i="2"/>
  <c r="B354" i="2"/>
  <c r="B353" i="2"/>
  <c r="B352" i="2"/>
  <c r="N351" i="2"/>
  <c r="M351" i="2"/>
  <c r="B350" i="2"/>
  <c r="B349" i="2"/>
  <c r="B348" i="2"/>
  <c r="B347" i="2"/>
  <c r="B346" i="2"/>
  <c r="B345" i="2"/>
  <c r="N344" i="2"/>
  <c r="M344" i="2"/>
  <c r="M332" i="2"/>
  <c r="B333" i="2"/>
  <c r="B334" i="2"/>
  <c r="B335" i="2"/>
  <c r="B337" i="2"/>
  <c r="B338" i="2"/>
  <c r="B339" i="2"/>
  <c r="B326" i="2"/>
  <c r="B325" i="2"/>
  <c r="B324" i="2"/>
  <c r="B323" i="2"/>
  <c r="N322" i="2"/>
  <c r="M322" i="2"/>
  <c r="B320" i="2"/>
  <c r="B319" i="2"/>
  <c r="B318" i="2"/>
  <c r="B317" i="2"/>
  <c r="B316" i="2"/>
  <c r="N315" i="2"/>
  <c r="M315" i="2"/>
  <c r="B314" i="2"/>
  <c r="B313" i="2"/>
  <c r="B312" i="2"/>
  <c r="B311" i="2"/>
  <c r="N310" i="2"/>
  <c r="M310" i="2"/>
  <c r="B309" i="2"/>
  <c r="B308" i="2"/>
  <c r="B307" i="2"/>
  <c r="B306" i="2"/>
  <c r="B305" i="2"/>
  <c r="B304" i="2"/>
  <c r="N303" i="2"/>
  <c r="M303" i="2"/>
  <c r="N302" i="2" l="1"/>
  <c r="B344" i="2"/>
  <c r="B351" i="2"/>
  <c r="B358" i="2"/>
  <c r="B365" i="2"/>
  <c r="M302" i="2"/>
  <c r="B310" i="2"/>
  <c r="B322" i="2"/>
  <c r="N343" i="2"/>
  <c r="B336" i="2"/>
  <c r="B315" i="2"/>
  <c r="B332" i="2"/>
  <c r="B303" i="2"/>
  <c r="B372" i="2"/>
  <c r="M343" i="2"/>
  <c r="B343" i="2" l="1"/>
  <c r="B331" i="2"/>
  <c r="B302" i="2"/>
  <c r="N128" i="2"/>
  <c r="M128" i="2"/>
  <c r="B130" i="2"/>
  <c r="B69" i="2" l="1"/>
  <c r="N67" i="2"/>
  <c r="M67" i="2"/>
  <c r="M41" i="2" l="1"/>
  <c r="B66" i="2"/>
  <c r="B61" i="2"/>
  <c r="N58" i="2"/>
  <c r="M58" i="2"/>
  <c r="N48" i="2" l="1"/>
  <c r="M48" i="2"/>
  <c r="B57" i="2"/>
  <c r="B112" i="2" l="1"/>
  <c r="B113" i="2"/>
  <c r="B114" i="2"/>
  <c r="B115" i="2"/>
  <c r="B111" i="2"/>
  <c r="M110" i="2"/>
  <c r="N110" i="2"/>
  <c r="B291" i="2" l="1"/>
  <c r="N90" i="2"/>
  <c r="M90" i="2"/>
  <c r="M97" i="2"/>
  <c r="B87" i="2"/>
  <c r="B44" i="2" l="1"/>
  <c r="B139" i="2" l="1"/>
  <c r="N121" i="2"/>
  <c r="M121" i="2"/>
  <c r="B127" i="2"/>
  <c r="B123" i="2"/>
  <c r="N41" i="2" l="1"/>
  <c r="N34" i="2"/>
  <c r="B154" i="2"/>
  <c r="N33" i="2" l="1"/>
  <c r="N290" i="2"/>
  <c r="M290" i="2"/>
  <c r="B292" i="2"/>
  <c r="B84" i="2"/>
  <c r="B46" i="2" l="1"/>
  <c r="B104" i="2" l="1"/>
  <c r="M103" i="2" l="1"/>
  <c r="M89" i="2" s="1"/>
  <c r="B255" i="2" l="1"/>
  <c r="B237" i="2" l="1"/>
  <c r="B232" i="2"/>
  <c r="B228" i="2"/>
  <c r="B224" i="2"/>
  <c r="B220" i="2"/>
  <c r="B216" i="2"/>
  <c r="B212" i="2"/>
  <c r="B200" i="2"/>
  <c r="B196" i="2"/>
  <c r="B188" i="2"/>
  <c r="B184" i="2"/>
  <c r="B180" i="2"/>
  <c r="N77" i="2" l="1"/>
  <c r="M77" i="2"/>
  <c r="B43" i="2" l="1"/>
  <c r="B175" i="2" l="1"/>
  <c r="B290" i="2" l="1"/>
  <c r="B176" i="2"/>
  <c r="B177" i="2"/>
  <c r="B172" i="2" s="1"/>
  <c r="B174" i="2"/>
  <c r="B63" i="2" l="1"/>
  <c r="B141" i="2" l="1"/>
  <c r="B140" i="2"/>
  <c r="B138" i="2"/>
  <c r="B137" i="2"/>
  <c r="B136" i="2"/>
  <c r="B135" i="2"/>
  <c r="B134" i="2"/>
  <c r="B133" i="2" l="1"/>
  <c r="B151" i="2"/>
  <c r="B150" i="2"/>
  <c r="N149" i="2"/>
  <c r="M149" i="2"/>
  <c r="B144" i="2"/>
  <c r="B149" i="2" l="1"/>
  <c r="B79" i="2" l="1"/>
  <c r="B83" i="2"/>
  <c r="B82" i="2"/>
  <c r="M34" i="2"/>
  <c r="M33" i="2" s="1"/>
  <c r="B40" i="2"/>
  <c r="B39" i="2"/>
  <c r="B53" i="2"/>
  <c r="B55" i="2"/>
  <c r="B50" i="2" l="1"/>
  <c r="B148" i="2" l="1"/>
  <c r="B147" i="2"/>
  <c r="B145" i="2"/>
  <c r="B143" i="2"/>
  <c r="N142" i="2"/>
  <c r="M142" i="2"/>
  <c r="B146" i="2"/>
  <c r="B142" i="2" l="1"/>
  <c r="B131" i="2"/>
  <c r="B248" i="2" l="1"/>
  <c r="B245" i="2"/>
  <c r="B242" i="2"/>
  <c r="B241" i="2" l="1"/>
  <c r="B264" i="2" l="1"/>
  <c r="B251" i="2"/>
  <c r="N133" i="2"/>
  <c r="N132" i="2" s="1"/>
  <c r="M133" i="2"/>
  <c r="M132" i="2" s="1"/>
  <c r="B129" i="2"/>
  <c r="B128" i="2" s="1"/>
  <c r="B126" i="2"/>
  <c r="B125" i="2"/>
  <c r="B124" i="2"/>
  <c r="B122" i="2"/>
  <c r="N109" i="2"/>
  <c r="B105" i="2"/>
  <c r="N103" i="2"/>
  <c r="B102" i="2"/>
  <c r="B101" i="2"/>
  <c r="B100" i="2"/>
  <c r="B99" i="2"/>
  <c r="B98" i="2"/>
  <c r="N97" i="2"/>
  <c r="B96" i="2"/>
  <c r="B95" i="2"/>
  <c r="B94" i="2"/>
  <c r="B93" i="2"/>
  <c r="B92" i="2"/>
  <c r="B91" i="2"/>
  <c r="B86" i="2"/>
  <c r="B85" i="2" s="1"/>
  <c r="B81" i="2"/>
  <c r="B80" i="2"/>
  <c r="B78" i="2"/>
  <c r="B70" i="2"/>
  <c r="B68" i="2"/>
  <c r="B65" i="2"/>
  <c r="B64" i="2"/>
  <c r="B62" i="2"/>
  <c r="B60" i="2"/>
  <c r="B59" i="2"/>
  <c r="B56" i="2"/>
  <c r="B54" i="2"/>
  <c r="B52" i="2"/>
  <c r="B51" i="2"/>
  <c r="B49" i="2"/>
  <c r="N47" i="2"/>
  <c r="N32" i="2" s="1"/>
  <c r="M47" i="2"/>
  <c r="M32" i="2" s="1"/>
  <c r="B45" i="2"/>
  <c r="B42" i="2"/>
  <c r="B38" i="2"/>
  <c r="B37" i="2"/>
  <c r="B36" i="2"/>
  <c r="B35" i="2"/>
  <c r="B26" i="2"/>
  <c r="N89" i="2" l="1"/>
  <c r="B58" i="2"/>
  <c r="B282" i="2" s="1"/>
  <c r="B48" i="2"/>
  <c r="B90" i="2"/>
  <c r="B41" i="2"/>
  <c r="B276" i="2" s="1"/>
  <c r="B121" i="2"/>
  <c r="B120" i="2" s="1"/>
  <c r="B165" i="2" s="1"/>
  <c r="B77" i="2"/>
  <c r="M109" i="2"/>
  <c r="B109" i="2" s="1"/>
  <c r="B110" i="2"/>
  <c r="B34" i="2"/>
  <c r="M76" i="2"/>
  <c r="M75" i="2" s="1"/>
  <c r="N120" i="2"/>
  <c r="B97" i="2"/>
  <c r="B103" i="2"/>
  <c r="M120" i="2"/>
  <c r="N76" i="2"/>
  <c r="B132" i="2"/>
  <c r="B162" i="2" s="1"/>
  <c r="B67" i="2"/>
  <c r="B89" i="2" l="1"/>
  <c r="B273" i="2"/>
  <c r="B272" i="2" s="1"/>
  <c r="B33" i="2"/>
  <c r="B157" i="2"/>
  <c r="B275" i="2"/>
  <c r="B286" i="2"/>
  <c r="B285" i="2" s="1"/>
  <c r="N75" i="2"/>
  <c r="N119" i="2"/>
  <c r="B76" i="2"/>
  <c r="M119" i="2"/>
  <c r="B119" i="2"/>
  <c r="B47" i="2"/>
  <c r="B279" i="2"/>
  <c r="B271" i="2" l="1"/>
  <c r="B278" i="2"/>
  <c r="B32" i="2"/>
  <c r="B75" i="2"/>
</calcChain>
</file>

<file path=xl/sharedStrings.xml><?xml version="1.0" encoding="utf-8"?>
<sst xmlns="http://schemas.openxmlformats.org/spreadsheetml/2006/main" count="368" uniqueCount="208">
  <si>
    <t>Centro de Enseñanza Técnica Industrial</t>
  </si>
  <si>
    <t>Subdirección de Planeación y Evaluación Institucional</t>
  </si>
  <si>
    <t>Numeralia Institucional</t>
  </si>
  <si>
    <t>TOTAL</t>
  </si>
  <si>
    <t>Información General</t>
  </si>
  <si>
    <t>Planteles</t>
  </si>
  <si>
    <t>CETI plantel Colomos</t>
  </si>
  <si>
    <t>CETI plantel Tonalá</t>
  </si>
  <si>
    <t>CETI plantel Río Santiago</t>
  </si>
  <si>
    <t>Alumnos</t>
  </si>
  <si>
    <t>Mujeres</t>
  </si>
  <si>
    <t>Hombres</t>
  </si>
  <si>
    <t>Total de Alumnos del Centro de Enseñanza Técnica Industrial</t>
  </si>
  <si>
    <t>Alumnos en Educación Superior</t>
  </si>
  <si>
    <t>Plantel Colomos</t>
  </si>
  <si>
    <t>Ingeniería Diseño Electrónico y Sistemas Inteligentes</t>
  </si>
  <si>
    <t>Ingeniería Desarrollo de Software</t>
  </si>
  <si>
    <t>Ingeniería Industrial</t>
  </si>
  <si>
    <t>Ingeniería Mecatrónica</t>
  </si>
  <si>
    <t>Plantel Tonalá</t>
  </si>
  <si>
    <t>Alumnos en Educación Media Superior</t>
  </si>
  <si>
    <t>Tecnólogo Químico en Fármacos</t>
  </si>
  <si>
    <t>Tecnólogo Calidad Total y Productividad</t>
  </si>
  <si>
    <t>Tecnólogo Desarrollo Electrónico</t>
  </si>
  <si>
    <t>Tecnólogo Químico en Alimentos</t>
  </si>
  <si>
    <t>Tecnólogo Químico Industrial</t>
  </si>
  <si>
    <t>Plantel Río Santiago</t>
  </si>
  <si>
    <t>Admisión</t>
  </si>
  <si>
    <t>Total de admitidos al Centro de Enseñanza Técnica Industrial</t>
  </si>
  <si>
    <t>Admitidos en Educación Superior</t>
  </si>
  <si>
    <t xml:space="preserve">Ingeniería Industrial </t>
  </si>
  <si>
    <t>Ingeniería  Mecatrónica</t>
  </si>
  <si>
    <t>Admitidos en Educación Media Superior</t>
  </si>
  <si>
    <t>Plantel  Tonalá</t>
  </si>
  <si>
    <t>Investigación</t>
  </si>
  <si>
    <t>Colomos</t>
  </si>
  <si>
    <t>Tonalá</t>
  </si>
  <si>
    <t>Río Santiago</t>
  </si>
  <si>
    <t>Talleres</t>
  </si>
  <si>
    <t>Laboratorios</t>
  </si>
  <si>
    <t>Áreas culturales</t>
  </si>
  <si>
    <t>Auditorio</t>
  </si>
  <si>
    <t>Oficinas</t>
  </si>
  <si>
    <t xml:space="preserve">Río Santiago </t>
  </si>
  <si>
    <t>Área Central</t>
  </si>
  <si>
    <t>Espacios de comedor</t>
  </si>
  <si>
    <t>Becas</t>
  </si>
  <si>
    <t>Total del área plantel Colomos (m²)</t>
  </si>
  <si>
    <t>Total del área plantel Tonalá (m²)</t>
  </si>
  <si>
    <t>Total del área plantel Río Santiago (m²)</t>
  </si>
  <si>
    <t>Total del área construida plantel Colomos (m²)</t>
  </si>
  <si>
    <t>Total del área construida plantel Tonalá (m²)</t>
  </si>
  <si>
    <t>Audiovisual</t>
  </si>
  <si>
    <t>Total de edificios</t>
  </si>
  <si>
    <t xml:space="preserve">Tonalá </t>
  </si>
  <si>
    <t xml:space="preserve">Estudiantes por computadora </t>
  </si>
  <si>
    <t>Total del personal del CETI</t>
  </si>
  <si>
    <t>Educación Superior plantel Colomos</t>
  </si>
  <si>
    <t>Educación Superior plantel Tonalá</t>
  </si>
  <si>
    <t>Educación Media Superior plantel Colomos</t>
  </si>
  <si>
    <t>Educación Media Superior plantel Tonalá</t>
  </si>
  <si>
    <t>Educación Media Superior plantel Río Santiago</t>
  </si>
  <si>
    <t>Personal Administrativo</t>
  </si>
  <si>
    <t>Directivos</t>
  </si>
  <si>
    <t>OIC</t>
  </si>
  <si>
    <t xml:space="preserve">Área Central </t>
  </si>
  <si>
    <t>Honorarios</t>
  </si>
  <si>
    <t>Personal de Honorarios</t>
  </si>
  <si>
    <t>Colomos Educación Media Superior</t>
  </si>
  <si>
    <t>Colomos Educación Superior</t>
  </si>
  <si>
    <t>Tonalá Educación Media Superior</t>
  </si>
  <si>
    <t>Tonalá Educación Superior</t>
  </si>
  <si>
    <t>Río Santiago Educación Media Superior</t>
  </si>
  <si>
    <t>Maestría</t>
  </si>
  <si>
    <t>Licenciatura</t>
  </si>
  <si>
    <t>Tecnólogo</t>
  </si>
  <si>
    <t xml:space="preserve">Tiempo completo </t>
  </si>
  <si>
    <t xml:space="preserve">3/4 de tiempo </t>
  </si>
  <si>
    <t xml:space="preserve">Educación Superior </t>
  </si>
  <si>
    <t>Medio tiempo</t>
  </si>
  <si>
    <t>Educación Media Superior</t>
  </si>
  <si>
    <t>Plantilla Docente</t>
  </si>
  <si>
    <t>Grado Académico Docente</t>
  </si>
  <si>
    <t xml:space="preserve">Equipos de cómputo para EMS Tonalá  </t>
  </si>
  <si>
    <t>Otro (Pasante de Tecnólogo, secundaria, preparatoria y especialidad)</t>
  </si>
  <si>
    <t xml:space="preserve">Número de estudiantes por computadora en Educación Superior </t>
  </si>
  <si>
    <t>Número de equipos de cómputo para ES Colomos</t>
  </si>
  <si>
    <t xml:space="preserve">Número de estudiantes de ES por computadora Colomos </t>
  </si>
  <si>
    <t>Número de equipos de cómputo para ES Tonalá</t>
  </si>
  <si>
    <t xml:space="preserve">Número de estudiantes de ES por computadora Tonalá </t>
  </si>
  <si>
    <t xml:space="preserve">Número de estudiantes de EMS por computadora Colomos </t>
  </si>
  <si>
    <t>Número de equipos de cómputo para EMS Colomos</t>
  </si>
  <si>
    <t xml:space="preserve">Número de estudiantes por computadora en Educación Media Superior </t>
  </si>
  <si>
    <t xml:space="preserve">Número de estudiantes de EMS por computadora Tonalá </t>
  </si>
  <si>
    <t>Número de equipos de cómputo para EMS Río Santiago</t>
  </si>
  <si>
    <t>Egresados en Educación Media Superior</t>
  </si>
  <si>
    <t>Becas Institucionales</t>
  </si>
  <si>
    <t>Matrícula de ES Colomos</t>
  </si>
  <si>
    <t>Matrícula de  ES Tonalá</t>
  </si>
  <si>
    <t>Matrícula de EMS Colomos</t>
  </si>
  <si>
    <t xml:space="preserve">Matrícula de EMS Tonalá </t>
  </si>
  <si>
    <t>Matrícula de EMS Río Santiago</t>
  </si>
  <si>
    <t>Ingeniería  Industrial</t>
  </si>
  <si>
    <t>Total de egresados del Centro de Enseñanza Técnica Industrial</t>
  </si>
  <si>
    <t xml:space="preserve">Total de docentes participando en investigaciones institucionales </t>
  </si>
  <si>
    <t xml:space="preserve">Total de estudiantes participando en investigaciones institucionales </t>
  </si>
  <si>
    <t>Río Santiago Educación Superior</t>
  </si>
  <si>
    <t>Río Santiago Superior</t>
  </si>
  <si>
    <t>Aulas en uso</t>
  </si>
  <si>
    <t>Aulas existentes</t>
  </si>
  <si>
    <t>Estudiantes de Nivel Ingeniería en Estadías Profesionales</t>
  </si>
  <si>
    <t xml:space="preserve">Total de estudiantes de ES en estadías profesionales </t>
  </si>
  <si>
    <t xml:space="preserve">Plantel Colomos </t>
  </si>
  <si>
    <t>Número de ejemplares disponibles para consulta</t>
  </si>
  <si>
    <t xml:space="preserve">Biblioteca en Colomos </t>
  </si>
  <si>
    <t>Biblioteca en Tonalá</t>
  </si>
  <si>
    <t>Biblioteca en Río Santiago</t>
  </si>
  <si>
    <t>Sanitarios y mingitorios</t>
  </si>
  <si>
    <t>Biblioteca (total de ejemplares)</t>
  </si>
  <si>
    <t>Salas de usos múltiples</t>
  </si>
  <si>
    <t>Número de ejemplares electrónicos</t>
  </si>
  <si>
    <t>Doctorado</t>
  </si>
  <si>
    <t xml:space="preserve">Total </t>
  </si>
  <si>
    <t>Personal Docente por adscripción</t>
  </si>
  <si>
    <t>Administrativos Plantel Colomos</t>
  </si>
  <si>
    <t>Administrativos Plantel Tonalá</t>
  </si>
  <si>
    <t>Administrativos Plantel Río Santiago</t>
  </si>
  <si>
    <t>Administrativos Colomos</t>
  </si>
  <si>
    <t>Administrativos Tonalá</t>
  </si>
  <si>
    <t>Administrativos Río Santiago</t>
  </si>
  <si>
    <t>Administrativos Área Central</t>
  </si>
  <si>
    <t>Plazas docentes autorizadas CETI</t>
  </si>
  <si>
    <t xml:space="preserve">Porcentaje de egreso de educación media superior </t>
  </si>
  <si>
    <t>Ingeniería en Tecnología de Software</t>
  </si>
  <si>
    <t>Ingeniería Civil Sustentable</t>
  </si>
  <si>
    <t xml:space="preserve">Porcentaje de egreso de educación superior </t>
  </si>
  <si>
    <t>Plantel  Río Santiago</t>
  </si>
  <si>
    <t>Total de área</t>
  </si>
  <si>
    <t>Total de área construida</t>
  </si>
  <si>
    <t>Total del área construida plantel Río Santiago (m²)</t>
  </si>
  <si>
    <t>Áreas verdes</t>
  </si>
  <si>
    <t>Áreas deportivas * especificar los espacios</t>
  </si>
  <si>
    <t>Infraestructura</t>
  </si>
  <si>
    <t>Colomos (salón de teatro y orquesta)</t>
  </si>
  <si>
    <t>Río Santiago (lobby de cancha en domo)</t>
  </si>
  <si>
    <t>Egreso</t>
  </si>
  <si>
    <t>Tecnólogo Desarrollo de Software</t>
  </si>
  <si>
    <t>Tecnólogo Sistemas Electrónicos y Telecomunicaciones</t>
  </si>
  <si>
    <t>Tecnólogo Construcción</t>
  </si>
  <si>
    <t>Tecnólogo Control Automático e Instrumentación</t>
  </si>
  <si>
    <t>Tecnólogo Diseño y Mecánica Industrial</t>
  </si>
  <si>
    <t>Tecnólogo Electromecánica</t>
  </si>
  <si>
    <t>Tecnólogo Mecánica Automotriz</t>
  </si>
  <si>
    <t>Miembros del Sistema Nacional de Investigadores (SNI) Nivel 1</t>
  </si>
  <si>
    <t>Porcentaje de egreso de tipo medio superior y superior (Generacional)</t>
  </si>
  <si>
    <t>Egresados en Educación Superior</t>
  </si>
  <si>
    <t>Ingeniería Mecatrónica - Flex</t>
  </si>
  <si>
    <t xml:space="preserve">Candidato al Sistema Nacional de Investigadores  </t>
  </si>
  <si>
    <t>Ingeniería en Mecatrónica</t>
  </si>
  <si>
    <t>Docentes que imparten el servicio de tutoría</t>
  </si>
  <si>
    <t>Ingeniería Tecnología de Software</t>
  </si>
  <si>
    <t>Ingeniería Desarrollo Electrónico y Sistemas Inteligentes</t>
  </si>
  <si>
    <t xml:space="preserve">Tecnólogo Control Automático e Instrumentación </t>
  </si>
  <si>
    <t xml:space="preserve">Tecnólogo Construcción </t>
  </si>
  <si>
    <t xml:space="preserve">Tecnólogo Electromecánica </t>
  </si>
  <si>
    <t>Becas de Educación Superior (semestre feb-jun 2024)</t>
  </si>
  <si>
    <t>Becas de Educación Superior (semestre ago-dic 2024)</t>
  </si>
  <si>
    <t>Tecnólogo en Automatización y Robótica</t>
  </si>
  <si>
    <t>Tecnólogo Calidad y Productividad</t>
  </si>
  <si>
    <t>Tecnólogo Procesos y Biotecnología</t>
  </si>
  <si>
    <t xml:space="preserve">*Plantel Río Santiago sin admisión     </t>
  </si>
  <si>
    <t>EMS Total de horas asignatura Autorizadas</t>
  </si>
  <si>
    <t>EMS Total de horas asignatura Contratadas</t>
  </si>
  <si>
    <t>ES Total de horas asignatura Autorizadas</t>
  </si>
  <si>
    <t>ES Total de horas asignatura Contratadas</t>
  </si>
  <si>
    <t>Tecnólogo Automatización y Robótica</t>
  </si>
  <si>
    <t>Semestre feb-jun 2025</t>
  </si>
  <si>
    <t>Semestre feb - jun 2025</t>
  </si>
  <si>
    <t>Total de proyectos de investigación en desarrollo en feb . jun 2025</t>
  </si>
  <si>
    <t>Al 30 de junio de 2025</t>
  </si>
  <si>
    <t>Programas activos de becas corte al mes de junio de 2025</t>
  </si>
  <si>
    <t>Total del personal docente de EMS que imparte tutoría en el semestre feb - jun 2025</t>
  </si>
  <si>
    <t>Total del personal docente de ES que imparte tutoría en el semestre feb - jun 2025</t>
  </si>
  <si>
    <t>Total del personal docente que imparte tutoría en el semestre feb - jun 2025</t>
  </si>
  <si>
    <t>Al 31 de marzo de 2025</t>
  </si>
  <si>
    <t>Total de Horas Asignatura autorizadas al 31 de marzo de 2025</t>
  </si>
  <si>
    <t>Personal por Categoría</t>
  </si>
  <si>
    <t>Educación Superior plantel Rio Santiago</t>
  </si>
  <si>
    <r>
      <t xml:space="preserve">Total de docentes por </t>
    </r>
    <r>
      <rPr>
        <b/>
        <u/>
        <sz val="10"/>
        <color theme="1"/>
        <rFont val="Arial"/>
        <family val="2"/>
      </rPr>
      <t>adscripción</t>
    </r>
    <r>
      <rPr>
        <b/>
        <sz val="10"/>
        <color theme="1"/>
        <rFont val="Arial"/>
        <family val="2"/>
      </rPr>
      <t xml:space="preserve"> en el CETI</t>
    </r>
  </si>
  <si>
    <t>Horas Asignatura al 31 de marzo de 2025</t>
  </si>
  <si>
    <t>Aulas con pantalla en funcionamiento</t>
  </si>
  <si>
    <t>Porcentaje de egreso de tipo medio superior y superior (Tradicional)</t>
  </si>
  <si>
    <t xml:space="preserve">Semestre feb - jun 2025 </t>
  </si>
  <si>
    <t>Número de alumnos que egresan en el ciclo escolar t (feb - jun 2025)</t>
  </si>
  <si>
    <t>Número de alumnos que ingresan en el ciclo escolar t-4 (ago - dic 2021)</t>
  </si>
  <si>
    <t>Número de alumnos que ingresan en el ciclo escolar t-4) (ago - dic 2021)</t>
  </si>
  <si>
    <t>Ingeniería Bioquímica</t>
  </si>
  <si>
    <t>Aulas con proyector en funcionamiento (cañón)</t>
  </si>
  <si>
    <t>Colomos (cancha techada multiusos, gimnasio al aire libre, gimnasio techado, mesas de ping pong)</t>
  </si>
  <si>
    <t>Tonalá (cancha techada p/futbol rápido, cancha abierta p/basquetbol y voleibol)</t>
  </si>
  <si>
    <t>Río Santiago (cancha techada para futbol, basquetbol y voleibol)</t>
  </si>
  <si>
    <t>Tonalá (quiosco del rincón literario, explanada techada p/exposiciones)</t>
  </si>
  <si>
    <t>Colomos sanitarios para personas con discapacidad</t>
  </si>
  <si>
    <t>Tonalá sanitarios para personas con discapacidad</t>
  </si>
  <si>
    <t>Río Santiago sanitarios para personas con discapacidad</t>
  </si>
  <si>
    <t>Área Central sanitarios para personas con discapacidad</t>
  </si>
  <si>
    <t>Número de estudiantes de EMS por computadora Río Santiago</t>
  </si>
  <si>
    <t>(Fecha de actualización 23 de abril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</si>
</sst>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rgb="FFFFFF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3"/>
      <name val="Arial"/>
      <family val="2"/>
    </font>
    <font>
      <sz val="12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16" fillId="0" borderId="0" applyFont="0" applyFill="0" applyBorder="0" applyAlignment="0" applyProtection="0"/>
  </cellStyleXfs>
  <cellXfs count="188">
    <xf numFmtId="0" fontId="0" fillId="0" borderId="0" xfId="0"/>
    <xf numFmtId="0" fontId="0" fillId="5" borderId="0" xfId="0" applyFill="1"/>
    <xf numFmtId="0" fontId="3" fillId="5" borderId="0" xfId="0" applyFont="1" applyFill="1"/>
    <xf numFmtId="0" fontId="4" fillId="5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9" fillId="9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164" fontId="8" fillId="3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13" fillId="0" borderId="0" xfId="1" applyFill="1"/>
    <xf numFmtId="0" fontId="9" fillId="0" borderId="1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3" fillId="0" borderId="12" xfId="1" applyFill="1" applyBorder="1"/>
    <xf numFmtId="0" fontId="13" fillId="0" borderId="11" xfId="1" applyFill="1" applyBorder="1"/>
    <xf numFmtId="0" fontId="5" fillId="5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5" borderId="10" xfId="0" applyFont="1" applyFill="1" applyBorder="1" applyAlignment="1">
      <alignment vertical="center" wrapText="1"/>
    </xf>
    <xf numFmtId="0" fontId="20" fillId="0" borderId="1" xfId="0" applyFont="1" applyBorder="1"/>
    <xf numFmtId="0" fontId="8" fillId="6" borderId="1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20" fillId="0" borderId="0" xfId="0" applyFont="1"/>
    <xf numFmtId="0" fontId="8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4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5" fillId="0" borderId="9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10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wrapText="1"/>
    </xf>
    <xf numFmtId="10" fontId="8" fillId="5" borderId="0" xfId="0" applyNumberFormat="1" applyFont="1" applyFill="1" applyAlignment="1">
      <alignment horizontal="left" vertical="center" wrapText="1"/>
    </xf>
    <xf numFmtId="3" fontId="15" fillId="2" borderId="1" xfId="0" applyNumberFormat="1" applyFont="1" applyFill="1" applyBorder="1" applyAlignment="1">
      <alignment horizontal="right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5" fillId="10" borderId="1" xfId="0" applyNumberFormat="1" applyFont="1" applyFill="1" applyBorder="1" applyAlignment="1">
      <alignment horizontal="right" wrapText="1"/>
    </xf>
    <xf numFmtId="49" fontId="5" fillId="0" borderId="1" xfId="0" applyNumberFormat="1" applyFont="1" applyBorder="1" applyAlignment="1">
      <alignment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wrapText="1"/>
    </xf>
    <xf numFmtId="3" fontId="15" fillId="9" borderId="2" xfId="0" applyNumberFormat="1" applyFont="1" applyFill="1" applyBorder="1" applyAlignment="1">
      <alignment horizontal="right" wrapText="1"/>
    </xf>
    <xf numFmtId="3" fontId="15" fillId="9" borderId="3" xfId="0" applyNumberFormat="1" applyFont="1" applyFill="1" applyBorder="1" applyAlignment="1">
      <alignment horizontal="right" wrapText="1"/>
    </xf>
    <xf numFmtId="3" fontId="15" fillId="9" borderId="4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vertical="center" wrapText="1"/>
    </xf>
    <xf numFmtId="3" fontId="5" fillId="5" borderId="2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" fontId="5" fillId="8" borderId="1" xfId="0" applyNumberFormat="1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10" fillId="9" borderId="1" xfId="0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" fontId="8" fillId="6" borderId="1" xfId="0" applyNumberFormat="1" applyFont="1" applyFill="1" applyBorder="1" applyAlignment="1">
      <alignment horizontal="right" vertical="center"/>
    </xf>
    <xf numFmtId="0" fontId="21" fillId="8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3" fontId="11" fillId="0" borderId="20" xfId="0" applyNumberFormat="1" applyFont="1" applyBorder="1" applyAlignment="1">
      <alignment horizontal="right" vertical="center" wrapText="1"/>
    </xf>
    <xf numFmtId="3" fontId="11" fillId="0" borderId="21" xfId="0" applyNumberFormat="1" applyFont="1" applyBorder="1" applyAlignment="1">
      <alignment horizontal="righ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3" fontId="11" fillId="9" borderId="15" xfId="0" applyNumberFormat="1" applyFont="1" applyFill="1" applyBorder="1" applyAlignment="1">
      <alignment horizontal="right" vertical="center" wrapText="1"/>
    </xf>
    <xf numFmtId="3" fontId="11" fillId="9" borderId="16" xfId="0" applyNumberFormat="1" applyFont="1" applyFill="1" applyBorder="1" applyAlignment="1">
      <alignment horizontal="right" vertical="center" wrapText="1"/>
    </xf>
    <xf numFmtId="3" fontId="11" fillId="9" borderId="17" xfId="0" applyNumberFormat="1" applyFont="1" applyFill="1" applyBorder="1" applyAlignment="1">
      <alignment horizontal="righ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DE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5D19BDA-5013-484A-8831-BE134700F138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57C91D00-1572-4453-8783-3F32116EABBA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MX" sz="1800" b="1" dirty="0">
              <a:latin typeface="Arial" panose="020B0604020202020204" pitchFamily="34" charset="0"/>
              <a:cs typeface="Arial" panose="020B0604020202020204" pitchFamily="34" charset="0"/>
            </a:rPr>
            <a:t>CETI</a:t>
          </a:r>
        </a:p>
      </dgm:t>
    </dgm:pt>
    <dgm:pt modelId="{8B9B2775-13E8-4E02-8016-69217F20558F}" type="parTrans" cxnId="{2B1C6752-EF2D-4482-8727-277136DA7CA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2CFA8D7-4272-43E6-9BDC-9377A948AB52}" type="sibTrans" cxnId="{2B1C6752-EF2D-4482-8727-277136DA7CA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A39BAEF-1F97-46EB-B41F-F46927CFF05F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s-MX" sz="1100" b="1" dirty="0">
              <a:latin typeface="Arial" panose="020B0604020202020204" pitchFamily="34" charset="0"/>
              <a:cs typeface="Arial" panose="020B0604020202020204" pitchFamily="34" charset="0"/>
            </a:rPr>
            <a:t>3 </a:t>
          </a:r>
        </a:p>
        <a:p>
          <a:r>
            <a:rPr lang="es-MX" sz="1100" b="1" dirty="0">
              <a:latin typeface="Arial" panose="020B0604020202020204" pitchFamily="34" charset="0"/>
              <a:cs typeface="Arial" panose="020B0604020202020204" pitchFamily="34" charset="0"/>
            </a:rPr>
            <a:t>PLANTELES</a:t>
          </a:r>
        </a:p>
      </dgm:t>
    </dgm:pt>
    <dgm:pt modelId="{78493203-1808-461F-B372-CD0B480F2F5E}" type="parTrans" cxnId="{1FDCC7DA-002D-4196-B065-AD8B0AEE1ED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19015AC-2FCD-47C6-857C-323282F05B4B}" type="sibTrans" cxnId="{1FDCC7DA-002D-4196-B065-AD8B0AEE1EDE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AEAB81C-DA9A-46DA-B3F6-2277678D2E6D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COLOMOS</a:t>
          </a:r>
        </a:p>
      </dgm:t>
    </dgm:pt>
    <dgm:pt modelId="{4234FBDE-DE06-4888-82C8-496940CC958B}" type="parTrans" cxnId="{2A216588-9F36-4C14-88E6-D841AE1F5AB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E9018A63-4BC2-443F-BE17-D7475E1CCE2B}" type="sibTrans" cxnId="{2A216588-9F36-4C14-88E6-D841AE1F5AB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2523731-04E4-4C11-9D29-CD3A50C6CD78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TONALÁ</a:t>
          </a:r>
        </a:p>
      </dgm:t>
    </dgm:pt>
    <dgm:pt modelId="{0C41D315-DF12-4DC8-958A-9F3F2CDAB996}" type="parTrans" cxnId="{E7CACF3B-A6DD-4E5D-9866-5513FD38D68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FDF5BF0-B0A6-499B-BA41-927C00D2AF3B}" type="sibTrans" cxnId="{E7CACF3B-A6DD-4E5D-9866-5513FD38D68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170BEA9-4E39-4B02-B9D0-52F025875277}">
      <dgm:prSet phldrT="[Texto]" custT="1"/>
      <dgm:spPr>
        <a:solidFill>
          <a:schemeClr val="accent2"/>
        </a:solidFill>
      </dgm:spPr>
      <dgm:t>
        <a:bodyPr/>
        <a:lstStyle/>
        <a:p>
          <a:r>
            <a:rPr lang="es-MX" sz="1050" b="1" dirty="0">
              <a:latin typeface="Arial" panose="020B0604020202020204" pitchFamily="34" charset="0"/>
              <a:cs typeface="Arial" panose="020B0604020202020204" pitchFamily="34" charset="0"/>
            </a:rPr>
            <a:t>2 </a:t>
          </a:r>
        </a:p>
        <a:p>
          <a:r>
            <a:rPr lang="es-MX" sz="1050" b="1" dirty="0">
              <a:latin typeface="Arial" panose="020B0604020202020204" pitchFamily="34" charset="0"/>
              <a:cs typeface="Arial" panose="020B0604020202020204" pitchFamily="34" charset="0"/>
            </a:rPr>
            <a:t>NIVELES EDUCATIVOS</a:t>
          </a:r>
        </a:p>
      </dgm:t>
    </dgm:pt>
    <dgm:pt modelId="{59DFC78A-9AA0-4EB4-80E4-6963264BBEE9}" type="parTrans" cxnId="{D21F345F-FFED-4B99-ADE9-0C5EF9F2CB0A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B9DFC75-C41B-4298-8E2B-277C0A300351}" type="sibTrans" cxnId="{D21F345F-FFED-4B99-ADE9-0C5EF9F2CB0A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AE76B65-3D37-4D93-AE68-AC0F875086E6}">
      <dgm:prSet phldrT="[Texto]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TECNÓLOGO</a:t>
          </a:r>
        </a:p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EMS</a:t>
          </a:r>
        </a:p>
      </dgm:t>
    </dgm:pt>
    <dgm:pt modelId="{4EF1B8B8-8A23-48E0-9757-7287336CC4BF}" type="parTrans" cxnId="{E5A09E06-615F-474A-9B0A-C39D5B15D1D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6A1B73B7-39A4-420A-9BFF-141614120FBF}" type="sibTrans" cxnId="{E5A09E06-615F-474A-9B0A-C39D5B15D1DD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525BE36C-B7E6-47FB-9CEC-4105AE103B9B}">
      <dgm:prSet/>
      <dgm:spPr>
        <a:solidFill>
          <a:schemeClr val="tx1">
            <a:lumMod val="50000"/>
            <a:lumOff val="50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12 CARRERAS</a:t>
          </a:r>
        </a:p>
      </dgm:t>
    </dgm:pt>
    <dgm:pt modelId="{CC93BB6E-2BDE-4651-9EBC-5197FF1DFD49}" type="parTrans" cxnId="{E9475DDE-A4FE-45E4-B47B-6AA1B37ECD7F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173DA0C-3A4A-4E52-852D-4FA8DC6B62B3}" type="sibTrans" cxnId="{E9475DDE-A4FE-45E4-B47B-6AA1B37ECD7F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78A65E31-AF9C-4F90-995C-BD8E9D276125}">
      <dgm:prSet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INGENIERÍA</a:t>
          </a:r>
        </a:p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ES</a:t>
          </a:r>
        </a:p>
      </dgm:t>
    </dgm:pt>
    <dgm:pt modelId="{7E02A9B7-A36A-4329-A0E8-8F91736A61D3}" type="parTrans" cxnId="{03A4C0E3-5D4C-43BF-99D3-F244AA21AABC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F0A10EE-6542-427B-9E67-607CFFBE5DDA}" type="sibTrans" cxnId="{03A4C0E3-5D4C-43BF-99D3-F244AA21AABC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5BD4D12-D840-4F05-B4E3-DAC2AE8C5A8D}">
      <dgm:prSet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RÍO SANTIAGO</a:t>
          </a:r>
        </a:p>
      </dgm:t>
    </dgm:pt>
    <dgm:pt modelId="{618855D9-6B27-4601-8C1D-72EB53FDF2C8}" type="parTrans" cxnId="{7746068B-675D-4DD1-940F-F7E1885C693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82C57E-CF76-4814-A665-15FACF3CC974}" type="sibTrans" cxnId="{7746068B-675D-4DD1-940F-F7E1885C693B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5F32E2-7E74-4AF2-ABC2-2D9C49AD6566}">
      <dgm:prSet/>
      <dgm:spPr>
        <a:solidFill>
          <a:schemeClr val="tx1">
            <a:lumMod val="50000"/>
            <a:lumOff val="50000"/>
          </a:schemeClr>
        </a:solidFill>
      </dgm:spPr>
      <dgm:t>
        <a:bodyPr/>
        <a:lstStyle/>
        <a:p>
          <a:r>
            <a:rPr lang="es-MX" b="1" dirty="0">
              <a:latin typeface="Arial" panose="020B0604020202020204" pitchFamily="34" charset="0"/>
              <a:cs typeface="Arial" panose="020B0604020202020204" pitchFamily="34" charset="0"/>
            </a:rPr>
            <a:t>7 CARRERAS</a:t>
          </a:r>
        </a:p>
      </dgm:t>
    </dgm:pt>
    <dgm:pt modelId="{5D59CBEE-5817-446C-98F6-37D4C97E0FCD}" type="parTrans" cxnId="{89B156C0-FCC1-4C9F-86B4-283F0270D135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71F304D-D990-47E0-9D95-8F50B54D3F9C}" type="sibTrans" cxnId="{89B156C0-FCC1-4C9F-86B4-283F0270D135}">
      <dgm:prSet/>
      <dgm:spPr/>
      <dgm:t>
        <a:bodyPr/>
        <a:lstStyle/>
        <a:p>
          <a:endParaRPr lang="es-MX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924F925-EF43-4817-80D4-6F91CE108AA8}" type="pres">
      <dgm:prSet presAssocID="{A5D19BDA-5013-484A-8831-BE134700F138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6B236C00-D484-4B94-87A4-4E977EED3E8C}" type="pres">
      <dgm:prSet presAssocID="{57C91D00-1572-4453-8783-3F32116EABBA}" presName="root1" presStyleCnt="0"/>
      <dgm:spPr/>
    </dgm:pt>
    <dgm:pt modelId="{157E4A53-D7E8-4C37-8725-82D7EF6DE6FA}" type="pres">
      <dgm:prSet presAssocID="{57C91D00-1572-4453-8783-3F32116EABBA}" presName="LevelOneTextNode" presStyleLbl="node0" presStyleIdx="0" presStyleCnt="1" custScaleY="139817" custLinFactNeighborX="1557" custLinFactNeighborY="-52118">
        <dgm:presLayoutVars>
          <dgm:chPref val="3"/>
        </dgm:presLayoutVars>
      </dgm:prSet>
      <dgm:spPr/>
    </dgm:pt>
    <dgm:pt modelId="{F9B74C0F-030E-48E0-9C05-EE8CE1E22ED5}" type="pres">
      <dgm:prSet presAssocID="{57C91D00-1572-4453-8783-3F32116EABBA}" presName="level2hierChild" presStyleCnt="0"/>
      <dgm:spPr/>
    </dgm:pt>
    <dgm:pt modelId="{710F6D01-9BE8-4D89-B705-BE5BC88CDCDD}" type="pres">
      <dgm:prSet presAssocID="{78493203-1808-461F-B372-CD0B480F2F5E}" presName="conn2-1" presStyleLbl="parChTrans1D2" presStyleIdx="0" presStyleCnt="2"/>
      <dgm:spPr/>
    </dgm:pt>
    <dgm:pt modelId="{D20C3531-5A11-4385-8AA4-9FF57159700F}" type="pres">
      <dgm:prSet presAssocID="{78493203-1808-461F-B372-CD0B480F2F5E}" presName="connTx" presStyleLbl="parChTrans1D2" presStyleIdx="0" presStyleCnt="2"/>
      <dgm:spPr/>
    </dgm:pt>
    <dgm:pt modelId="{AB2997FB-5448-4BBE-B3A8-347B439C8759}" type="pres">
      <dgm:prSet presAssocID="{CA39BAEF-1F97-46EB-B41F-F46927CFF05F}" presName="root2" presStyleCnt="0"/>
      <dgm:spPr/>
    </dgm:pt>
    <dgm:pt modelId="{76E956AC-3206-46F5-8011-83948BCB47DC}" type="pres">
      <dgm:prSet presAssocID="{CA39BAEF-1F97-46EB-B41F-F46927CFF05F}" presName="LevelTwoTextNode" presStyleLbl="node2" presStyleIdx="0" presStyleCnt="2" custScaleX="120643" custScaleY="160075" custLinFactNeighborX="-16706" custLinFactNeighborY="-31289">
        <dgm:presLayoutVars>
          <dgm:chPref val="3"/>
        </dgm:presLayoutVars>
      </dgm:prSet>
      <dgm:spPr>
        <a:prstGeom prst="ellipse">
          <a:avLst/>
        </a:prstGeom>
      </dgm:spPr>
    </dgm:pt>
    <dgm:pt modelId="{94BF5061-5281-4FE9-B567-42985874CE4B}" type="pres">
      <dgm:prSet presAssocID="{CA39BAEF-1F97-46EB-B41F-F46927CFF05F}" presName="level3hierChild" presStyleCnt="0"/>
      <dgm:spPr/>
    </dgm:pt>
    <dgm:pt modelId="{B766BE4A-6342-49D2-B16A-9F135EF9EA5A}" type="pres">
      <dgm:prSet presAssocID="{4234FBDE-DE06-4888-82C8-496940CC958B}" presName="conn2-1" presStyleLbl="parChTrans1D3" presStyleIdx="0" presStyleCnt="5"/>
      <dgm:spPr/>
    </dgm:pt>
    <dgm:pt modelId="{746E66BF-1D42-444D-8BFE-265B11D7D8C4}" type="pres">
      <dgm:prSet presAssocID="{4234FBDE-DE06-4888-82C8-496940CC958B}" presName="connTx" presStyleLbl="parChTrans1D3" presStyleIdx="0" presStyleCnt="5"/>
      <dgm:spPr/>
    </dgm:pt>
    <dgm:pt modelId="{F5F568EB-5031-4FC8-ABA7-2993ECB952C8}" type="pres">
      <dgm:prSet presAssocID="{0AEAB81C-DA9A-46DA-B3F6-2277678D2E6D}" presName="root2" presStyleCnt="0"/>
      <dgm:spPr/>
    </dgm:pt>
    <dgm:pt modelId="{8F2F06B7-A1BD-4B00-AFCA-FEEA4A19CCE7}" type="pres">
      <dgm:prSet presAssocID="{0AEAB81C-DA9A-46DA-B3F6-2277678D2E6D}" presName="LevelTwoTextNode" presStyleLbl="node3" presStyleIdx="0" presStyleCnt="5" custLinFactNeighborX="-8154" custLinFactNeighborY="-50645">
        <dgm:presLayoutVars>
          <dgm:chPref val="3"/>
        </dgm:presLayoutVars>
      </dgm:prSet>
      <dgm:spPr>
        <a:prstGeom prst="ellipse">
          <a:avLst/>
        </a:prstGeom>
      </dgm:spPr>
    </dgm:pt>
    <dgm:pt modelId="{FC1669BE-5D88-4844-85E6-B94B847A8E93}" type="pres">
      <dgm:prSet presAssocID="{0AEAB81C-DA9A-46DA-B3F6-2277678D2E6D}" presName="level3hierChild" presStyleCnt="0"/>
      <dgm:spPr/>
    </dgm:pt>
    <dgm:pt modelId="{DFDECBF9-68D4-48DF-BD3F-914813202723}" type="pres">
      <dgm:prSet presAssocID="{0C41D315-DF12-4DC8-958A-9F3F2CDAB996}" presName="conn2-1" presStyleLbl="parChTrans1D3" presStyleIdx="1" presStyleCnt="5"/>
      <dgm:spPr/>
    </dgm:pt>
    <dgm:pt modelId="{0147B7F8-A2FD-4EBD-9F64-044CEAE513F4}" type="pres">
      <dgm:prSet presAssocID="{0C41D315-DF12-4DC8-958A-9F3F2CDAB996}" presName="connTx" presStyleLbl="parChTrans1D3" presStyleIdx="1" presStyleCnt="5"/>
      <dgm:spPr/>
    </dgm:pt>
    <dgm:pt modelId="{D4455478-4872-408E-996A-FB35F24A51EA}" type="pres">
      <dgm:prSet presAssocID="{42523731-04E4-4C11-9D29-CD3A50C6CD78}" presName="root2" presStyleCnt="0"/>
      <dgm:spPr/>
    </dgm:pt>
    <dgm:pt modelId="{F4BC4D37-1EE6-474B-8BC5-EB6722A14909}" type="pres">
      <dgm:prSet presAssocID="{42523731-04E4-4C11-9D29-CD3A50C6CD78}" presName="LevelTwoTextNode" presStyleLbl="node3" presStyleIdx="1" presStyleCnt="5" custLinFactNeighborX="-10676" custLinFactNeighborY="-35570">
        <dgm:presLayoutVars>
          <dgm:chPref val="3"/>
        </dgm:presLayoutVars>
      </dgm:prSet>
      <dgm:spPr>
        <a:prstGeom prst="ellipse">
          <a:avLst/>
        </a:prstGeom>
      </dgm:spPr>
    </dgm:pt>
    <dgm:pt modelId="{A04B29D8-8A93-4037-92BE-A5E4B56E361E}" type="pres">
      <dgm:prSet presAssocID="{42523731-04E4-4C11-9D29-CD3A50C6CD78}" presName="level3hierChild" presStyleCnt="0"/>
      <dgm:spPr/>
    </dgm:pt>
    <dgm:pt modelId="{304F52C7-05FD-4317-9A4A-3426FDEAE9EF}" type="pres">
      <dgm:prSet presAssocID="{618855D9-6B27-4601-8C1D-72EB53FDF2C8}" presName="conn2-1" presStyleLbl="parChTrans1D3" presStyleIdx="2" presStyleCnt="5"/>
      <dgm:spPr/>
    </dgm:pt>
    <dgm:pt modelId="{3E6F0FF6-283E-46EB-9337-B07249820258}" type="pres">
      <dgm:prSet presAssocID="{618855D9-6B27-4601-8C1D-72EB53FDF2C8}" presName="connTx" presStyleLbl="parChTrans1D3" presStyleIdx="2" presStyleCnt="5"/>
      <dgm:spPr/>
    </dgm:pt>
    <dgm:pt modelId="{710BF40C-A496-4DB8-9CCA-BCA3A7693E50}" type="pres">
      <dgm:prSet presAssocID="{F5BD4D12-D840-4F05-B4E3-DAC2AE8C5A8D}" presName="root2" presStyleCnt="0"/>
      <dgm:spPr/>
    </dgm:pt>
    <dgm:pt modelId="{987F16FD-308C-48CD-8700-FB2BB416BFD8}" type="pres">
      <dgm:prSet presAssocID="{F5BD4D12-D840-4F05-B4E3-DAC2AE8C5A8D}" presName="LevelTwoTextNode" presStyleLbl="node3" presStyleIdx="2" presStyleCnt="5" custLinFactNeighborX="-12648" custLinFactNeighborY="-26249">
        <dgm:presLayoutVars>
          <dgm:chPref val="3"/>
        </dgm:presLayoutVars>
      </dgm:prSet>
      <dgm:spPr>
        <a:prstGeom prst="ellipse">
          <a:avLst/>
        </a:prstGeom>
      </dgm:spPr>
    </dgm:pt>
    <dgm:pt modelId="{BA32E3AA-1FF5-428F-84C6-08CBC3B00117}" type="pres">
      <dgm:prSet presAssocID="{F5BD4D12-D840-4F05-B4E3-DAC2AE8C5A8D}" presName="level3hierChild" presStyleCnt="0"/>
      <dgm:spPr/>
    </dgm:pt>
    <dgm:pt modelId="{54B76DE3-44AD-4F6B-BFD5-30A161D48BC2}" type="pres">
      <dgm:prSet presAssocID="{59DFC78A-9AA0-4EB4-80E4-6963264BBEE9}" presName="conn2-1" presStyleLbl="parChTrans1D2" presStyleIdx="1" presStyleCnt="2"/>
      <dgm:spPr/>
    </dgm:pt>
    <dgm:pt modelId="{484FFF1D-8BF0-472B-A892-C14A7CCEAA9A}" type="pres">
      <dgm:prSet presAssocID="{59DFC78A-9AA0-4EB4-80E4-6963264BBEE9}" presName="connTx" presStyleLbl="parChTrans1D2" presStyleIdx="1" presStyleCnt="2"/>
      <dgm:spPr/>
    </dgm:pt>
    <dgm:pt modelId="{0C030B30-17BD-4627-BF11-857CF36F2008}" type="pres">
      <dgm:prSet presAssocID="{A170BEA9-4E39-4B02-B9D0-52F025875277}" presName="root2" presStyleCnt="0"/>
      <dgm:spPr/>
    </dgm:pt>
    <dgm:pt modelId="{E25A63AA-67FC-4BAA-BDB4-F064AEDE495F}" type="pres">
      <dgm:prSet presAssocID="{A170BEA9-4E39-4B02-B9D0-52F025875277}" presName="LevelTwoTextNode" presStyleLbl="node2" presStyleIdx="1" presStyleCnt="2" custScaleX="117535" custScaleY="166433" custLinFactNeighborX="-17465" custLinFactNeighborY="-10632">
        <dgm:presLayoutVars>
          <dgm:chPref val="3"/>
        </dgm:presLayoutVars>
      </dgm:prSet>
      <dgm:spPr>
        <a:prstGeom prst="ellipse">
          <a:avLst/>
        </a:prstGeom>
      </dgm:spPr>
    </dgm:pt>
    <dgm:pt modelId="{F8718C72-913D-4683-BE58-0AEF5D6067AD}" type="pres">
      <dgm:prSet presAssocID="{A170BEA9-4E39-4B02-B9D0-52F025875277}" presName="level3hierChild" presStyleCnt="0"/>
      <dgm:spPr/>
    </dgm:pt>
    <dgm:pt modelId="{B79CE5C7-A9BE-4346-B457-63770B76105F}" type="pres">
      <dgm:prSet presAssocID="{4EF1B8B8-8A23-48E0-9757-7287336CC4BF}" presName="conn2-1" presStyleLbl="parChTrans1D3" presStyleIdx="3" presStyleCnt="5"/>
      <dgm:spPr/>
    </dgm:pt>
    <dgm:pt modelId="{33FE2B15-5D93-41EC-A0AE-97AEA087B91A}" type="pres">
      <dgm:prSet presAssocID="{4EF1B8B8-8A23-48E0-9757-7287336CC4BF}" presName="connTx" presStyleLbl="parChTrans1D3" presStyleIdx="3" presStyleCnt="5"/>
      <dgm:spPr/>
    </dgm:pt>
    <dgm:pt modelId="{9E4F67B6-427D-424C-9608-F6721A9F6CF9}" type="pres">
      <dgm:prSet presAssocID="{FAE76B65-3D37-4D93-AE68-AC0F875086E6}" presName="root2" presStyleCnt="0"/>
      <dgm:spPr/>
    </dgm:pt>
    <dgm:pt modelId="{89CD318E-94C8-4B3F-8D2B-0AE6865FAA36}" type="pres">
      <dgm:prSet presAssocID="{FAE76B65-3D37-4D93-AE68-AC0F875086E6}" presName="LevelTwoTextNode" presStyleLbl="node3" presStyleIdx="3" presStyleCnt="5" custLinFactNeighborX="-14096" custLinFactNeighborY="3889">
        <dgm:presLayoutVars>
          <dgm:chPref val="3"/>
        </dgm:presLayoutVars>
      </dgm:prSet>
      <dgm:spPr>
        <a:prstGeom prst="ellipse">
          <a:avLst/>
        </a:prstGeom>
      </dgm:spPr>
    </dgm:pt>
    <dgm:pt modelId="{CF9EE681-26FC-4F16-B22E-90E1A44F5BC4}" type="pres">
      <dgm:prSet presAssocID="{FAE76B65-3D37-4D93-AE68-AC0F875086E6}" presName="level3hierChild" presStyleCnt="0"/>
      <dgm:spPr/>
    </dgm:pt>
    <dgm:pt modelId="{6AB0BCF9-A4D1-45D6-B478-17D718785F98}" type="pres">
      <dgm:prSet presAssocID="{CC93BB6E-2BDE-4651-9EBC-5197FF1DFD49}" presName="conn2-1" presStyleLbl="parChTrans1D4" presStyleIdx="0" presStyleCnt="2"/>
      <dgm:spPr/>
    </dgm:pt>
    <dgm:pt modelId="{21B4C1F9-F244-4568-9419-B94D6F5D63BD}" type="pres">
      <dgm:prSet presAssocID="{CC93BB6E-2BDE-4651-9EBC-5197FF1DFD49}" presName="connTx" presStyleLbl="parChTrans1D4" presStyleIdx="0" presStyleCnt="2"/>
      <dgm:spPr/>
    </dgm:pt>
    <dgm:pt modelId="{C2D18DCC-5B36-40FB-A888-198AF3AE86F8}" type="pres">
      <dgm:prSet presAssocID="{525BE36C-B7E6-47FB-9CEC-4105AE103B9B}" presName="root2" presStyleCnt="0"/>
      <dgm:spPr/>
    </dgm:pt>
    <dgm:pt modelId="{C56F7FEA-5435-4B7E-BB2B-96A549E4925E}" type="pres">
      <dgm:prSet presAssocID="{525BE36C-B7E6-47FB-9CEC-4105AE103B9B}" presName="LevelTwoTextNode" presStyleLbl="node4" presStyleIdx="0" presStyleCnt="2" custScaleX="108100" custLinFactNeighborX="-15614" custLinFactNeighborY="3889">
        <dgm:presLayoutVars>
          <dgm:chPref val="3"/>
        </dgm:presLayoutVars>
      </dgm:prSet>
      <dgm:spPr>
        <a:prstGeom prst="ellipse">
          <a:avLst/>
        </a:prstGeom>
      </dgm:spPr>
    </dgm:pt>
    <dgm:pt modelId="{DE76B587-A190-47AF-843B-616BF53A52B5}" type="pres">
      <dgm:prSet presAssocID="{525BE36C-B7E6-47FB-9CEC-4105AE103B9B}" presName="level3hierChild" presStyleCnt="0"/>
      <dgm:spPr/>
    </dgm:pt>
    <dgm:pt modelId="{303EDD4D-C652-47AA-924D-0998F7201717}" type="pres">
      <dgm:prSet presAssocID="{7E02A9B7-A36A-4329-A0E8-8F91736A61D3}" presName="conn2-1" presStyleLbl="parChTrans1D3" presStyleIdx="4" presStyleCnt="5"/>
      <dgm:spPr/>
    </dgm:pt>
    <dgm:pt modelId="{5804AECF-326A-4622-A797-E617F2472F54}" type="pres">
      <dgm:prSet presAssocID="{7E02A9B7-A36A-4329-A0E8-8F91736A61D3}" presName="connTx" presStyleLbl="parChTrans1D3" presStyleIdx="4" presStyleCnt="5"/>
      <dgm:spPr/>
    </dgm:pt>
    <dgm:pt modelId="{32589A5D-C3D3-482F-ACF9-7191472B5A58}" type="pres">
      <dgm:prSet presAssocID="{78A65E31-AF9C-4F90-995C-BD8E9D276125}" presName="root2" presStyleCnt="0"/>
      <dgm:spPr/>
    </dgm:pt>
    <dgm:pt modelId="{692875A9-9B66-405F-B564-DE0F6EB6E1D0}" type="pres">
      <dgm:prSet presAssocID="{78A65E31-AF9C-4F90-995C-BD8E9D276125}" presName="LevelTwoTextNode" presStyleLbl="node3" presStyleIdx="4" presStyleCnt="5" custLinFactNeighborX="-14096" custLinFactNeighborY="-8248">
        <dgm:presLayoutVars>
          <dgm:chPref val="3"/>
        </dgm:presLayoutVars>
      </dgm:prSet>
      <dgm:spPr>
        <a:prstGeom prst="ellipse">
          <a:avLst/>
        </a:prstGeom>
      </dgm:spPr>
    </dgm:pt>
    <dgm:pt modelId="{3DD06C8D-CCC5-472D-9FBB-A3A190E06FA0}" type="pres">
      <dgm:prSet presAssocID="{78A65E31-AF9C-4F90-995C-BD8E9D276125}" presName="level3hierChild" presStyleCnt="0"/>
      <dgm:spPr/>
    </dgm:pt>
    <dgm:pt modelId="{E8839718-AFE1-4309-B52E-4F82D60CCA6B}" type="pres">
      <dgm:prSet presAssocID="{5D59CBEE-5817-446C-98F6-37D4C97E0FCD}" presName="conn2-1" presStyleLbl="parChTrans1D4" presStyleIdx="1" presStyleCnt="2"/>
      <dgm:spPr/>
    </dgm:pt>
    <dgm:pt modelId="{173F9A7E-4089-4D5E-A296-8E75C1005617}" type="pres">
      <dgm:prSet presAssocID="{5D59CBEE-5817-446C-98F6-37D4C97E0FCD}" presName="connTx" presStyleLbl="parChTrans1D4" presStyleIdx="1" presStyleCnt="2"/>
      <dgm:spPr/>
    </dgm:pt>
    <dgm:pt modelId="{D4E24A51-598B-49D5-92C6-B973AFB4CABA}" type="pres">
      <dgm:prSet presAssocID="{D25F32E2-7E74-4AF2-ABC2-2D9C49AD6566}" presName="root2" presStyleCnt="0"/>
      <dgm:spPr/>
    </dgm:pt>
    <dgm:pt modelId="{B75E8AD3-B7C0-4DF3-BB4A-3AD4EA5E27D7}" type="pres">
      <dgm:prSet presAssocID="{D25F32E2-7E74-4AF2-ABC2-2D9C49AD6566}" presName="LevelTwoTextNode" presStyleLbl="node4" presStyleIdx="1" presStyleCnt="2" custScaleX="114218" custLinFactNeighborX="-19535" custLinFactNeighborY="-8248">
        <dgm:presLayoutVars>
          <dgm:chPref val="3"/>
        </dgm:presLayoutVars>
      </dgm:prSet>
      <dgm:spPr>
        <a:prstGeom prst="ellipse">
          <a:avLst/>
        </a:prstGeom>
      </dgm:spPr>
    </dgm:pt>
    <dgm:pt modelId="{AFF21BBF-5D2F-4C17-9979-83E2C15E8060}" type="pres">
      <dgm:prSet presAssocID="{D25F32E2-7E74-4AF2-ABC2-2D9C49AD6566}" presName="level3hierChild" presStyleCnt="0"/>
      <dgm:spPr/>
    </dgm:pt>
  </dgm:ptLst>
  <dgm:cxnLst>
    <dgm:cxn modelId="{E5A09E06-615F-474A-9B0A-C39D5B15D1DD}" srcId="{A170BEA9-4E39-4B02-B9D0-52F025875277}" destId="{FAE76B65-3D37-4D93-AE68-AC0F875086E6}" srcOrd="0" destOrd="0" parTransId="{4EF1B8B8-8A23-48E0-9757-7287336CC4BF}" sibTransId="{6A1B73B7-39A4-420A-9BFF-141614120FBF}"/>
    <dgm:cxn modelId="{1B95610D-74B5-4F99-8C00-A68BB932DDAF}" type="presOf" srcId="{A170BEA9-4E39-4B02-B9D0-52F025875277}" destId="{E25A63AA-67FC-4BAA-BDB4-F064AEDE495F}" srcOrd="0" destOrd="0" presId="urn:microsoft.com/office/officeart/2005/8/layout/hierarchy2"/>
    <dgm:cxn modelId="{BBA5BA0F-7C82-4706-9762-54E2109A6DC3}" type="presOf" srcId="{F5BD4D12-D840-4F05-B4E3-DAC2AE8C5A8D}" destId="{987F16FD-308C-48CD-8700-FB2BB416BFD8}" srcOrd="0" destOrd="0" presId="urn:microsoft.com/office/officeart/2005/8/layout/hierarchy2"/>
    <dgm:cxn modelId="{8991192B-E773-4819-96F4-3ED449E0F0D0}" type="presOf" srcId="{0C41D315-DF12-4DC8-958A-9F3F2CDAB996}" destId="{0147B7F8-A2FD-4EBD-9F64-044CEAE513F4}" srcOrd="1" destOrd="0" presId="urn:microsoft.com/office/officeart/2005/8/layout/hierarchy2"/>
    <dgm:cxn modelId="{BCD6052E-80DF-4A0E-9C1C-3C26D56B247B}" type="presOf" srcId="{5D59CBEE-5817-446C-98F6-37D4C97E0FCD}" destId="{E8839718-AFE1-4309-B52E-4F82D60CCA6B}" srcOrd="0" destOrd="0" presId="urn:microsoft.com/office/officeart/2005/8/layout/hierarchy2"/>
    <dgm:cxn modelId="{B0574A33-5B0B-407C-BE78-53E9A85747D9}" type="presOf" srcId="{618855D9-6B27-4601-8C1D-72EB53FDF2C8}" destId="{304F52C7-05FD-4317-9A4A-3426FDEAE9EF}" srcOrd="0" destOrd="0" presId="urn:microsoft.com/office/officeart/2005/8/layout/hierarchy2"/>
    <dgm:cxn modelId="{EFDB5439-CC5E-4C6C-8F5B-B3EC420328B9}" type="presOf" srcId="{618855D9-6B27-4601-8C1D-72EB53FDF2C8}" destId="{3E6F0FF6-283E-46EB-9337-B07249820258}" srcOrd="1" destOrd="0" presId="urn:microsoft.com/office/officeart/2005/8/layout/hierarchy2"/>
    <dgm:cxn modelId="{E7CACF3B-A6DD-4E5D-9866-5513FD38D68B}" srcId="{CA39BAEF-1F97-46EB-B41F-F46927CFF05F}" destId="{42523731-04E4-4C11-9D29-CD3A50C6CD78}" srcOrd="1" destOrd="0" parTransId="{0C41D315-DF12-4DC8-958A-9F3F2CDAB996}" sibTransId="{0FDF5BF0-B0A6-499B-BA41-927C00D2AF3B}"/>
    <dgm:cxn modelId="{61419F3F-366D-4236-B78C-B9650788B8EC}" type="presOf" srcId="{0C41D315-DF12-4DC8-958A-9F3F2CDAB996}" destId="{DFDECBF9-68D4-48DF-BD3F-914813202723}" srcOrd="0" destOrd="0" presId="urn:microsoft.com/office/officeart/2005/8/layout/hierarchy2"/>
    <dgm:cxn modelId="{D21F345F-FFED-4B99-ADE9-0C5EF9F2CB0A}" srcId="{57C91D00-1572-4453-8783-3F32116EABBA}" destId="{A170BEA9-4E39-4B02-B9D0-52F025875277}" srcOrd="1" destOrd="0" parTransId="{59DFC78A-9AA0-4EB4-80E4-6963264BBEE9}" sibTransId="{FB9DFC75-C41B-4298-8E2B-277C0A300351}"/>
    <dgm:cxn modelId="{228A1D61-C3A3-4BA9-90FF-70740EF5ACA1}" type="presOf" srcId="{78A65E31-AF9C-4F90-995C-BD8E9D276125}" destId="{692875A9-9B66-405F-B564-DE0F6EB6E1D0}" srcOrd="0" destOrd="0" presId="urn:microsoft.com/office/officeart/2005/8/layout/hierarchy2"/>
    <dgm:cxn modelId="{0B69AF63-2711-4489-BD55-13637EC58D8D}" type="presOf" srcId="{525BE36C-B7E6-47FB-9CEC-4105AE103B9B}" destId="{C56F7FEA-5435-4B7E-BB2B-96A549E4925E}" srcOrd="0" destOrd="0" presId="urn:microsoft.com/office/officeart/2005/8/layout/hierarchy2"/>
    <dgm:cxn modelId="{3619BF46-E743-4B64-82EA-30740C5FDD84}" type="presOf" srcId="{0AEAB81C-DA9A-46DA-B3F6-2277678D2E6D}" destId="{8F2F06B7-A1BD-4B00-AFCA-FEEA4A19CCE7}" srcOrd="0" destOrd="0" presId="urn:microsoft.com/office/officeart/2005/8/layout/hierarchy2"/>
    <dgm:cxn modelId="{B7AFFA70-3530-406D-AFA4-46C4CA22737F}" type="presOf" srcId="{CC93BB6E-2BDE-4651-9EBC-5197FF1DFD49}" destId="{21B4C1F9-F244-4568-9419-B94D6F5D63BD}" srcOrd="1" destOrd="0" presId="urn:microsoft.com/office/officeart/2005/8/layout/hierarchy2"/>
    <dgm:cxn modelId="{2B1C6752-EF2D-4482-8727-277136DA7CAE}" srcId="{A5D19BDA-5013-484A-8831-BE134700F138}" destId="{57C91D00-1572-4453-8783-3F32116EABBA}" srcOrd="0" destOrd="0" parTransId="{8B9B2775-13E8-4E02-8016-69217F20558F}" sibTransId="{C2CFA8D7-4272-43E6-9BDC-9377A948AB52}"/>
    <dgm:cxn modelId="{C5D71F77-13E8-4014-A72A-1D5F47C8FE4F}" type="presOf" srcId="{78493203-1808-461F-B372-CD0B480F2F5E}" destId="{D20C3531-5A11-4385-8AA4-9FF57159700F}" srcOrd="1" destOrd="0" presId="urn:microsoft.com/office/officeart/2005/8/layout/hierarchy2"/>
    <dgm:cxn modelId="{2F2BF678-415E-49B3-9D47-56AC5D330341}" type="presOf" srcId="{5D59CBEE-5817-446C-98F6-37D4C97E0FCD}" destId="{173F9A7E-4089-4D5E-A296-8E75C1005617}" srcOrd="1" destOrd="0" presId="urn:microsoft.com/office/officeart/2005/8/layout/hierarchy2"/>
    <dgm:cxn modelId="{05990A7B-D60A-44DB-95BA-0D74A71CD4A7}" type="presOf" srcId="{57C91D00-1572-4453-8783-3F32116EABBA}" destId="{157E4A53-D7E8-4C37-8725-82D7EF6DE6FA}" srcOrd="0" destOrd="0" presId="urn:microsoft.com/office/officeart/2005/8/layout/hierarchy2"/>
    <dgm:cxn modelId="{8D739781-FFC2-40AE-8392-F38FA88C5C7B}" type="presOf" srcId="{CC93BB6E-2BDE-4651-9EBC-5197FF1DFD49}" destId="{6AB0BCF9-A4D1-45D6-B478-17D718785F98}" srcOrd="0" destOrd="0" presId="urn:microsoft.com/office/officeart/2005/8/layout/hierarchy2"/>
    <dgm:cxn modelId="{2A216588-9F36-4C14-88E6-D841AE1F5ABD}" srcId="{CA39BAEF-1F97-46EB-B41F-F46927CFF05F}" destId="{0AEAB81C-DA9A-46DA-B3F6-2277678D2E6D}" srcOrd="0" destOrd="0" parTransId="{4234FBDE-DE06-4888-82C8-496940CC958B}" sibTransId="{E9018A63-4BC2-443F-BE17-D7475E1CCE2B}"/>
    <dgm:cxn modelId="{7746068B-675D-4DD1-940F-F7E1885C693B}" srcId="{CA39BAEF-1F97-46EB-B41F-F46927CFF05F}" destId="{F5BD4D12-D840-4F05-B4E3-DAC2AE8C5A8D}" srcOrd="2" destOrd="0" parTransId="{618855D9-6B27-4601-8C1D-72EB53FDF2C8}" sibTransId="{3982C57E-CF76-4814-A665-15FACF3CC974}"/>
    <dgm:cxn modelId="{3F9ECF96-EB69-4387-9C81-6A2C9D0E8343}" type="presOf" srcId="{78493203-1808-461F-B372-CD0B480F2F5E}" destId="{710F6D01-9BE8-4D89-B705-BE5BC88CDCDD}" srcOrd="0" destOrd="0" presId="urn:microsoft.com/office/officeart/2005/8/layout/hierarchy2"/>
    <dgm:cxn modelId="{3B6C4099-A0F9-4469-9813-EA5D50D4ACB4}" type="presOf" srcId="{59DFC78A-9AA0-4EB4-80E4-6963264BBEE9}" destId="{54B76DE3-44AD-4F6B-BFD5-30A161D48BC2}" srcOrd="0" destOrd="0" presId="urn:microsoft.com/office/officeart/2005/8/layout/hierarchy2"/>
    <dgm:cxn modelId="{569E75A2-203B-40BA-A4FE-4657C25A5D83}" type="presOf" srcId="{4EF1B8B8-8A23-48E0-9757-7287336CC4BF}" destId="{33FE2B15-5D93-41EC-A0AE-97AEA087B91A}" srcOrd="1" destOrd="0" presId="urn:microsoft.com/office/officeart/2005/8/layout/hierarchy2"/>
    <dgm:cxn modelId="{DBE07DBD-6CDC-4193-93D8-4A7D12D115B7}" type="presOf" srcId="{42523731-04E4-4C11-9D29-CD3A50C6CD78}" destId="{F4BC4D37-1EE6-474B-8BC5-EB6722A14909}" srcOrd="0" destOrd="0" presId="urn:microsoft.com/office/officeart/2005/8/layout/hierarchy2"/>
    <dgm:cxn modelId="{89B156C0-FCC1-4C9F-86B4-283F0270D135}" srcId="{78A65E31-AF9C-4F90-995C-BD8E9D276125}" destId="{D25F32E2-7E74-4AF2-ABC2-2D9C49AD6566}" srcOrd="0" destOrd="0" parTransId="{5D59CBEE-5817-446C-98F6-37D4C97E0FCD}" sibTransId="{B71F304D-D990-47E0-9D95-8F50B54D3F9C}"/>
    <dgm:cxn modelId="{EB2FEDC6-1D27-46F6-B8FE-32A9303DFFA7}" type="presOf" srcId="{59DFC78A-9AA0-4EB4-80E4-6963264BBEE9}" destId="{484FFF1D-8BF0-472B-A892-C14A7CCEAA9A}" srcOrd="1" destOrd="0" presId="urn:microsoft.com/office/officeart/2005/8/layout/hierarchy2"/>
    <dgm:cxn modelId="{7290FBC7-72B3-409C-B54F-00CD386A4154}" type="presOf" srcId="{A5D19BDA-5013-484A-8831-BE134700F138}" destId="{4924F925-EF43-4817-80D4-6F91CE108AA8}" srcOrd="0" destOrd="0" presId="urn:microsoft.com/office/officeart/2005/8/layout/hierarchy2"/>
    <dgm:cxn modelId="{6A7006CA-C7D3-456A-BA56-08C747742B00}" type="presOf" srcId="{7E02A9B7-A36A-4329-A0E8-8F91736A61D3}" destId="{5804AECF-326A-4622-A797-E617F2472F54}" srcOrd="1" destOrd="0" presId="urn:microsoft.com/office/officeart/2005/8/layout/hierarchy2"/>
    <dgm:cxn modelId="{45C8C7CA-E3F7-4FC8-AB53-44D21EC7860A}" type="presOf" srcId="{7E02A9B7-A36A-4329-A0E8-8F91736A61D3}" destId="{303EDD4D-C652-47AA-924D-0998F7201717}" srcOrd="0" destOrd="0" presId="urn:microsoft.com/office/officeart/2005/8/layout/hierarchy2"/>
    <dgm:cxn modelId="{364823CE-A535-4894-B2F1-8E3586F16596}" type="presOf" srcId="{4234FBDE-DE06-4888-82C8-496940CC958B}" destId="{B766BE4A-6342-49D2-B16A-9F135EF9EA5A}" srcOrd="0" destOrd="0" presId="urn:microsoft.com/office/officeart/2005/8/layout/hierarchy2"/>
    <dgm:cxn modelId="{7DD15BD4-D218-4949-A4CC-ADD818C8F3C1}" type="presOf" srcId="{D25F32E2-7E74-4AF2-ABC2-2D9C49AD6566}" destId="{B75E8AD3-B7C0-4DF3-BB4A-3AD4EA5E27D7}" srcOrd="0" destOrd="0" presId="urn:microsoft.com/office/officeart/2005/8/layout/hierarchy2"/>
    <dgm:cxn modelId="{1FDCC7DA-002D-4196-B065-AD8B0AEE1EDE}" srcId="{57C91D00-1572-4453-8783-3F32116EABBA}" destId="{CA39BAEF-1F97-46EB-B41F-F46927CFF05F}" srcOrd="0" destOrd="0" parTransId="{78493203-1808-461F-B372-CD0B480F2F5E}" sibTransId="{819015AC-2FCD-47C6-857C-323282F05B4B}"/>
    <dgm:cxn modelId="{344BBDDD-E2BA-44D9-8AED-B084CD58285A}" type="presOf" srcId="{4234FBDE-DE06-4888-82C8-496940CC958B}" destId="{746E66BF-1D42-444D-8BFE-265B11D7D8C4}" srcOrd="1" destOrd="0" presId="urn:microsoft.com/office/officeart/2005/8/layout/hierarchy2"/>
    <dgm:cxn modelId="{E9475DDE-A4FE-45E4-B47B-6AA1B37ECD7F}" srcId="{FAE76B65-3D37-4D93-AE68-AC0F875086E6}" destId="{525BE36C-B7E6-47FB-9CEC-4105AE103B9B}" srcOrd="0" destOrd="0" parTransId="{CC93BB6E-2BDE-4651-9EBC-5197FF1DFD49}" sibTransId="{A173DA0C-3A4A-4E52-852D-4FA8DC6B62B3}"/>
    <dgm:cxn modelId="{03A4C0E3-5D4C-43BF-99D3-F244AA21AABC}" srcId="{A170BEA9-4E39-4B02-B9D0-52F025875277}" destId="{78A65E31-AF9C-4F90-995C-BD8E9D276125}" srcOrd="1" destOrd="0" parTransId="{7E02A9B7-A36A-4329-A0E8-8F91736A61D3}" sibTransId="{4F0A10EE-6542-427B-9E67-607CFFBE5DDA}"/>
    <dgm:cxn modelId="{6C1166EA-2BC5-4D57-8607-A3D7BDC16EE1}" type="presOf" srcId="{CA39BAEF-1F97-46EB-B41F-F46927CFF05F}" destId="{76E956AC-3206-46F5-8011-83948BCB47DC}" srcOrd="0" destOrd="0" presId="urn:microsoft.com/office/officeart/2005/8/layout/hierarchy2"/>
    <dgm:cxn modelId="{94BAC9EE-1D0D-4DEE-90AE-B988DA7F8A7E}" type="presOf" srcId="{4EF1B8B8-8A23-48E0-9757-7287336CC4BF}" destId="{B79CE5C7-A9BE-4346-B457-63770B76105F}" srcOrd="0" destOrd="0" presId="urn:microsoft.com/office/officeart/2005/8/layout/hierarchy2"/>
    <dgm:cxn modelId="{26634FF7-D52D-451B-B062-BB51469A1EA6}" type="presOf" srcId="{FAE76B65-3D37-4D93-AE68-AC0F875086E6}" destId="{89CD318E-94C8-4B3F-8D2B-0AE6865FAA36}" srcOrd="0" destOrd="0" presId="urn:microsoft.com/office/officeart/2005/8/layout/hierarchy2"/>
    <dgm:cxn modelId="{6431495E-877E-4481-9884-863D3E9DDC44}" type="presParOf" srcId="{4924F925-EF43-4817-80D4-6F91CE108AA8}" destId="{6B236C00-D484-4B94-87A4-4E977EED3E8C}" srcOrd="0" destOrd="0" presId="urn:microsoft.com/office/officeart/2005/8/layout/hierarchy2"/>
    <dgm:cxn modelId="{3EDFA65A-10DB-4917-A722-D9EFD7CA945F}" type="presParOf" srcId="{6B236C00-D484-4B94-87A4-4E977EED3E8C}" destId="{157E4A53-D7E8-4C37-8725-82D7EF6DE6FA}" srcOrd="0" destOrd="0" presId="urn:microsoft.com/office/officeart/2005/8/layout/hierarchy2"/>
    <dgm:cxn modelId="{00EDA38B-5ACA-44E5-BAD1-410A2B83CEFC}" type="presParOf" srcId="{6B236C00-D484-4B94-87A4-4E977EED3E8C}" destId="{F9B74C0F-030E-48E0-9C05-EE8CE1E22ED5}" srcOrd="1" destOrd="0" presId="urn:microsoft.com/office/officeart/2005/8/layout/hierarchy2"/>
    <dgm:cxn modelId="{78B4D296-0616-4814-95E8-0D2E97BF7B0E}" type="presParOf" srcId="{F9B74C0F-030E-48E0-9C05-EE8CE1E22ED5}" destId="{710F6D01-9BE8-4D89-B705-BE5BC88CDCDD}" srcOrd="0" destOrd="0" presId="urn:microsoft.com/office/officeart/2005/8/layout/hierarchy2"/>
    <dgm:cxn modelId="{4C247C59-8223-4292-A708-4DEFAC287DFA}" type="presParOf" srcId="{710F6D01-9BE8-4D89-B705-BE5BC88CDCDD}" destId="{D20C3531-5A11-4385-8AA4-9FF57159700F}" srcOrd="0" destOrd="0" presId="urn:microsoft.com/office/officeart/2005/8/layout/hierarchy2"/>
    <dgm:cxn modelId="{BD415CD2-A0DC-453F-8186-C674B706B982}" type="presParOf" srcId="{F9B74C0F-030E-48E0-9C05-EE8CE1E22ED5}" destId="{AB2997FB-5448-4BBE-B3A8-347B439C8759}" srcOrd="1" destOrd="0" presId="urn:microsoft.com/office/officeart/2005/8/layout/hierarchy2"/>
    <dgm:cxn modelId="{B4D3A941-8608-4405-9700-37E230F23A80}" type="presParOf" srcId="{AB2997FB-5448-4BBE-B3A8-347B439C8759}" destId="{76E956AC-3206-46F5-8011-83948BCB47DC}" srcOrd="0" destOrd="0" presId="urn:microsoft.com/office/officeart/2005/8/layout/hierarchy2"/>
    <dgm:cxn modelId="{79C2F7F3-F02A-43AF-B56C-188B0764224B}" type="presParOf" srcId="{AB2997FB-5448-4BBE-B3A8-347B439C8759}" destId="{94BF5061-5281-4FE9-B567-42985874CE4B}" srcOrd="1" destOrd="0" presId="urn:microsoft.com/office/officeart/2005/8/layout/hierarchy2"/>
    <dgm:cxn modelId="{DEEE931D-AA22-4236-96F9-9EF6A8AA7021}" type="presParOf" srcId="{94BF5061-5281-4FE9-B567-42985874CE4B}" destId="{B766BE4A-6342-49D2-B16A-9F135EF9EA5A}" srcOrd="0" destOrd="0" presId="urn:microsoft.com/office/officeart/2005/8/layout/hierarchy2"/>
    <dgm:cxn modelId="{648CDADA-A7A6-40C2-BD03-21340146B0E5}" type="presParOf" srcId="{B766BE4A-6342-49D2-B16A-9F135EF9EA5A}" destId="{746E66BF-1D42-444D-8BFE-265B11D7D8C4}" srcOrd="0" destOrd="0" presId="urn:microsoft.com/office/officeart/2005/8/layout/hierarchy2"/>
    <dgm:cxn modelId="{A93D03D2-6B0C-4EAD-B3C6-AED8B12B2FF4}" type="presParOf" srcId="{94BF5061-5281-4FE9-B567-42985874CE4B}" destId="{F5F568EB-5031-4FC8-ABA7-2993ECB952C8}" srcOrd="1" destOrd="0" presId="urn:microsoft.com/office/officeart/2005/8/layout/hierarchy2"/>
    <dgm:cxn modelId="{750AAE6A-FDA2-437F-BCBD-9C43AE323A5D}" type="presParOf" srcId="{F5F568EB-5031-4FC8-ABA7-2993ECB952C8}" destId="{8F2F06B7-A1BD-4B00-AFCA-FEEA4A19CCE7}" srcOrd="0" destOrd="0" presId="urn:microsoft.com/office/officeart/2005/8/layout/hierarchy2"/>
    <dgm:cxn modelId="{682151BF-0B98-4F0D-B3FA-ADCD4DD084ED}" type="presParOf" srcId="{F5F568EB-5031-4FC8-ABA7-2993ECB952C8}" destId="{FC1669BE-5D88-4844-85E6-B94B847A8E93}" srcOrd="1" destOrd="0" presId="urn:microsoft.com/office/officeart/2005/8/layout/hierarchy2"/>
    <dgm:cxn modelId="{2081476A-F715-4441-84D0-A2FEA388FED8}" type="presParOf" srcId="{94BF5061-5281-4FE9-B567-42985874CE4B}" destId="{DFDECBF9-68D4-48DF-BD3F-914813202723}" srcOrd="2" destOrd="0" presId="urn:microsoft.com/office/officeart/2005/8/layout/hierarchy2"/>
    <dgm:cxn modelId="{9EB0C366-2361-4B6C-A437-8C0B6458A37B}" type="presParOf" srcId="{DFDECBF9-68D4-48DF-BD3F-914813202723}" destId="{0147B7F8-A2FD-4EBD-9F64-044CEAE513F4}" srcOrd="0" destOrd="0" presId="urn:microsoft.com/office/officeart/2005/8/layout/hierarchy2"/>
    <dgm:cxn modelId="{C3571D7A-F3C0-47C6-BCDE-7EFEFDA74AB5}" type="presParOf" srcId="{94BF5061-5281-4FE9-B567-42985874CE4B}" destId="{D4455478-4872-408E-996A-FB35F24A51EA}" srcOrd="3" destOrd="0" presId="urn:microsoft.com/office/officeart/2005/8/layout/hierarchy2"/>
    <dgm:cxn modelId="{965DFD8A-61F6-41DD-94BD-45DA9ACC4769}" type="presParOf" srcId="{D4455478-4872-408E-996A-FB35F24A51EA}" destId="{F4BC4D37-1EE6-474B-8BC5-EB6722A14909}" srcOrd="0" destOrd="0" presId="urn:microsoft.com/office/officeart/2005/8/layout/hierarchy2"/>
    <dgm:cxn modelId="{CF27BE1D-AD7A-4600-9570-19F036B8C5F8}" type="presParOf" srcId="{D4455478-4872-408E-996A-FB35F24A51EA}" destId="{A04B29D8-8A93-4037-92BE-A5E4B56E361E}" srcOrd="1" destOrd="0" presId="urn:microsoft.com/office/officeart/2005/8/layout/hierarchy2"/>
    <dgm:cxn modelId="{E5FF095A-0016-43EF-B6EB-2EB7F0BAC8B9}" type="presParOf" srcId="{94BF5061-5281-4FE9-B567-42985874CE4B}" destId="{304F52C7-05FD-4317-9A4A-3426FDEAE9EF}" srcOrd="4" destOrd="0" presId="urn:microsoft.com/office/officeart/2005/8/layout/hierarchy2"/>
    <dgm:cxn modelId="{F705A70F-2174-4DC7-8C2C-FC57FBFC1848}" type="presParOf" srcId="{304F52C7-05FD-4317-9A4A-3426FDEAE9EF}" destId="{3E6F0FF6-283E-46EB-9337-B07249820258}" srcOrd="0" destOrd="0" presId="urn:microsoft.com/office/officeart/2005/8/layout/hierarchy2"/>
    <dgm:cxn modelId="{F3FFF88E-84BC-4DFD-8862-0F583B8B562A}" type="presParOf" srcId="{94BF5061-5281-4FE9-B567-42985874CE4B}" destId="{710BF40C-A496-4DB8-9CCA-BCA3A7693E50}" srcOrd="5" destOrd="0" presId="urn:microsoft.com/office/officeart/2005/8/layout/hierarchy2"/>
    <dgm:cxn modelId="{B2A1C56D-47A0-4597-8C12-D11B479DAB15}" type="presParOf" srcId="{710BF40C-A496-4DB8-9CCA-BCA3A7693E50}" destId="{987F16FD-308C-48CD-8700-FB2BB416BFD8}" srcOrd="0" destOrd="0" presId="urn:microsoft.com/office/officeart/2005/8/layout/hierarchy2"/>
    <dgm:cxn modelId="{BD834144-CBD3-47EE-B837-F2D314B20EE5}" type="presParOf" srcId="{710BF40C-A496-4DB8-9CCA-BCA3A7693E50}" destId="{BA32E3AA-1FF5-428F-84C6-08CBC3B00117}" srcOrd="1" destOrd="0" presId="urn:microsoft.com/office/officeart/2005/8/layout/hierarchy2"/>
    <dgm:cxn modelId="{3BD13228-9237-4E29-85E0-1F7A23EB15E8}" type="presParOf" srcId="{F9B74C0F-030E-48E0-9C05-EE8CE1E22ED5}" destId="{54B76DE3-44AD-4F6B-BFD5-30A161D48BC2}" srcOrd="2" destOrd="0" presId="urn:microsoft.com/office/officeart/2005/8/layout/hierarchy2"/>
    <dgm:cxn modelId="{0E277AD9-D67D-4950-BC5F-178446EED392}" type="presParOf" srcId="{54B76DE3-44AD-4F6B-BFD5-30A161D48BC2}" destId="{484FFF1D-8BF0-472B-A892-C14A7CCEAA9A}" srcOrd="0" destOrd="0" presId="urn:microsoft.com/office/officeart/2005/8/layout/hierarchy2"/>
    <dgm:cxn modelId="{1B61F310-DDBC-4A90-A82D-7B72DA49DECF}" type="presParOf" srcId="{F9B74C0F-030E-48E0-9C05-EE8CE1E22ED5}" destId="{0C030B30-17BD-4627-BF11-857CF36F2008}" srcOrd="3" destOrd="0" presId="urn:microsoft.com/office/officeart/2005/8/layout/hierarchy2"/>
    <dgm:cxn modelId="{60F0DE94-1898-4D69-AB6D-8D8B041D06C9}" type="presParOf" srcId="{0C030B30-17BD-4627-BF11-857CF36F2008}" destId="{E25A63AA-67FC-4BAA-BDB4-F064AEDE495F}" srcOrd="0" destOrd="0" presId="urn:microsoft.com/office/officeart/2005/8/layout/hierarchy2"/>
    <dgm:cxn modelId="{6F0208AE-820E-4A5E-BF2F-33DD4DA92210}" type="presParOf" srcId="{0C030B30-17BD-4627-BF11-857CF36F2008}" destId="{F8718C72-913D-4683-BE58-0AEF5D6067AD}" srcOrd="1" destOrd="0" presId="urn:microsoft.com/office/officeart/2005/8/layout/hierarchy2"/>
    <dgm:cxn modelId="{2852A4CD-689C-41EF-8807-25C42386E043}" type="presParOf" srcId="{F8718C72-913D-4683-BE58-0AEF5D6067AD}" destId="{B79CE5C7-A9BE-4346-B457-63770B76105F}" srcOrd="0" destOrd="0" presId="urn:microsoft.com/office/officeart/2005/8/layout/hierarchy2"/>
    <dgm:cxn modelId="{4113FD0A-4E80-4347-9D22-CADAB61763F0}" type="presParOf" srcId="{B79CE5C7-A9BE-4346-B457-63770B76105F}" destId="{33FE2B15-5D93-41EC-A0AE-97AEA087B91A}" srcOrd="0" destOrd="0" presId="urn:microsoft.com/office/officeart/2005/8/layout/hierarchy2"/>
    <dgm:cxn modelId="{00326A51-3ED3-4DC7-BDFA-F352F79230C6}" type="presParOf" srcId="{F8718C72-913D-4683-BE58-0AEF5D6067AD}" destId="{9E4F67B6-427D-424C-9608-F6721A9F6CF9}" srcOrd="1" destOrd="0" presId="urn:microsoft.com/office/officeart/2005/8/layout/hierarchy2"/>
    <dgm:cxn modelId="{0ADE1870-AC48-464A-8D8E-ACE60E04A9DE}" type="presParOf" srcId="{9E4F67B6-427D-424C-9608-F6721A9F6CF9}" destId="{89CD318E-94C8-4B3F-8D2B-0AE6865FAA36}" srcOrd="0" destOrd="0" presId="urn:microsoft.com/office/officeart/2005/8/layout/hierarchy2"/>
    <dgm:cxn modelId="{5377AC68-DFD0-432B-A08E-FD15F9F8A09F}" type="presParOf" srcId="{9E4F67B6-427D-424C-9608-F6721A9F6CF9}" destId="{CF9EE681-26FC-4F16-B22E-90E1A44F5BC4}" srcOrd="1" destOrd="0" presId="urn:microsoft.com/office/officeart/2005/8/layout/hierarchy2"/>
    <dgm:cxn modelId="{949505EE-B164-4229-9016-2AA88B85A162}" type="presParOf" srcId="{CF9EE681-26FC-4F16-B22E-90E1A44F5BC4}" destId="{6AB0BCF9-A4D1-45D6-B478-17D718785F98}" srcOrd="0" destOrd="0" presId="urn:microsoft.com/office/officeart/2005/8/layout/hierarchy2"/>
    <dgm:cxn modelId="{01E9A059-B741-4589-83E5-991B47F30A6A}" type="presParOf" srcId="{6AB0BCF9-A4D1-45D6-B478-17D718785F98}" destId="{21B4C1F9-F244-4568-9419-B94D6F5D63BD}" srcOrd="0" destOrd="0" presId="urn:microsoft.com/office/officeart/2005/8/layout/hierarchy2"/>
    <dgm:cxn modelId="{60D52B42-98A2-4A13-9221-466DDD23CFC4}" type="presParOf" srcId="{CF9EE681-26FC-4F16-B22E-90E1A44F5BC4}" destId="{C2D18DCC-5B36-40FB-A888-198AF3AE86F8}" srcOrd="1" destOrd="0" presId="urn:microsoft.com/office/officeart/2005/8/layout/hierarchy2"/>
    <dgm:cxn modelId="{8EEF4169-AD92-4DD0-81DC-C8654E1F25FD}" type="presParOf" srcId="{C2D18DCC-5B36-40FB-A888-198AF3AE86F8}" destId="{C56F7FEA-5435-4B7E-BB2B-96A549E4925E}" srcOrd="0" destOrd="0" presId="urn:microsoft.com/office/officeart/2005/8/layout/hierarchy2"/>
    <dgm:cxn modelId="{4DCAAD71-8CA7-4372-A650-C3E9F1660219}" type="presParOf" srcId="{C2D18DCC-5B36-40FB-A888-198AF3AE86F8}" destId="{DE76B587-A190-47AF-843B-616BF53A52B5}" srcOrd="1" destOrd="0" presId="urn:microsoft.com/office/officeart/2005/8/layout/hierarchy2"/>
    <dgm:cxn modelId="{FE0D63EA-B83A-4352-96FD-402F71AACDAF}" type="presParOf" srcId="{F8718C72-913D-4683-BE58-0AEF5D6067AD}" destId="{303EDD4D-C652-47AA-924D-0998F7201717}" srcOrd="2" destOrd="0" presId="urn:microsoft.com/office/officeart/2005/8/layout/hierarchy2"/>
    <dgm:cxn modelId="{A33A0F35-0780-42C4-801D-4380826CE7AD}" type="presParOf" srcId="{303EDD4D-C652-47AA-924D-0998F7201717}" destId="{5804AECF-326A-4622-A797-E617F2472F54}" srcOrd="0" destOrd="0" presId="urn:microsoft.com/office/officeart/2005/8/layout/hierarchy2"/>
    <dgm:cxn modelId="{57CEA04C-B607-4786-8B09-9881A9513161}" type="presParOf" srcId="{F8718C72-913D-4683-BE58-0AEF5D6067AD}" destId="{32589A5D-C3D3-482F-ACF9-7191472B5A58}" srcOrd="3" destOrd="0" presId="urn:microsoft.com/office/officeart/2005/8/layout/hierarchy2"/>
    <dgm:cxn modelId="{E06919D3-CE42-41F6-AD45-1A891B2DB796}" type="presParOf" srcId="{32589A5D-C3D3-482F-ACF9-7191472B5A58}" destId="{692875A9-9B66-405F-B564-DE0F6EB6E1D0}" srcOrd="0" destOrd="0" presId="urn:microsoft.com/office/officeart/2005/8/layout/hierarchy2"/>
    <dgm:cxn modelId="{CE8C9B8F-67F4-4F95-99F9-B0DCFD36909C}" type="presParOf" srcId="{32589A5D-C3D3-482F-ACF9-7191472B5A58}" destId="{3DD06C8D-CCC5-472D-9FBB-A3A190E06FA0}" srcOrd="1" destOrd="0" presId="urn:microsoft.com/office/officeart/2005/8/layout/hierarchy2"/>
    <dgm:cxn modelId="{E1EE69C6-F2C3-4F13-8E08-7C0B394ABF3D}" type="presParOf" srcId="{3DD06C8D-CCC5-472D-9FBB-A3A190E06FA0}" destId="{E8839718-AFE1-4309-B52E-4F82D60CCA6B}" srcOrd="0" destOrd="0" presId="urn:microsoft.com/office/officeart/2005/8/layout/hierarchy2"/>
    <dgm:cxn modelId="{5D462F4D-2589-4E5E-9FDA-E72619BD6EBD}" type="presParOf" srcId="{E8839718-AFE1-4309-B52E-4F82D60CCA6B}" destId="{173F9A7E-4089-4D5E-A296-8E75C1005617}" srcOrd="0" destOrd="0" presId="urn:microsoft.com/office/officeart/2005/8/layout/hierarchy2"/>
    <dgm:cxn modelId="{3F499FF2-BDFD-429E-89BC-9B3211A32096}" type="presParOf" srcId="{3DD06C8D-CCC5-472D-9FBB-A3A190E06FA0}" destId="{D4E24A51-598B-49D5-92C6-B973AFB4CABA}" srcOrd="1" destOrd="0" presId="urn:microsoft.com/office/officeart/2005/8/layout/hierarchy2"/>
    <dgm:cxn modelId="{DD9458A0-9041-469D-BCC5-2D54DF8CD97B}" type="presParOf" srcId="{D4E24A51-598B-49D5-92C6-B973AFB4CABA}" destId="{B75E8AD3-B7C0-4DF3-BB4A-3AD4EA5E27D7}" srcOrd="0" destOrd="0" presId="urn:microsoft.com/office/officeart/2005/8/layout/hierarchy2"/>
    <dgm:cxn modelId="{F4B4E389-3FA3-4916-8162-E164FE409E5E}" type="presParOf" srcId="{D4E24A51-598B-49D5-92C6-B973AFB4CABA}" destId="{AFF21BBF-5D2F-4C17-9979-83E2C15E8060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57E4A53-D7E8-4C37-8725-82D7EF6DE6FA}">
      <dsp:nvSpPr>
        <dsp:cNvPr id="0" name=""/>
        <dsp:cNvSpPr/>
      </dsp:nvSpPr>
      <dsp:spPr>
        <a:xfrm>
          <a:off x="21573" y="1351087"/>
          <a:ext cx="1118233" cy="781740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b="1" kern="1200" dirty="0">
              <a:latin typeface="Arial" panose="020B0604020202020204" pitchFamily="34" charset="0"/>
              <a:cs typeface="Arial" panose="020B0604020202020204" pitchFamily="34" charset="0"/>
            </a:rPr>
            <a:t>CETI</a:t>
          </a:r>
        </a:p>
      </dsp:txBody>
      <dsp:txXfrm>
        <a:off x="44469" y="1373983"/>
        <a:ext cx="1072441" cy="735948"/>
      </dsp:txXfrm>
    </dsp:sp>
    <dsp:sp modelId="{710F6D01-9BE8-4D89-B705-BE5BC88CDCDD}">
      <dsp:nvSpPr>
        <dsp:cNvPr id="0" name=""/>
        <dsp:cNvSpPr/>
      </dsp:nvSpPr>
      <dsp:spPr>
        <a:xfrm rot="17354827">
          <a:off x="892655" y="1380378"/>
          <a:ext cx="737374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737374" y="1349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42908" y="1375443"/>
        <a:ext cx="36868" cy="36868"/>
      </dsp:txXfrm>
    </dsp:sp>
    <dsp:sp modelId="{76E956AC-3206-46F5-8011-83948BCB47DC}">
      <dsp:nvSpPr>
        <dsp:cNvPr id="0" name=""/>
        <dsp:cNvSpPr/>
      </dsp:nvSpPr>
      <dsp:spPr>
        <a:xfrm>
          <a:off x="1382878" y="598295"/>
          <a:ext cx="1349070" cy="895006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b="1" kern="1200" dirty="0">
              <a:latin typeface="Arial" panose="020B0604020202020204" pitchFamily="34" charset="0"/>
              <a:cs typeface="Arial" panose="020B0604020202020204" pitchFamily="34" charset="0"/>
            </a:rPr>
            <a:t>3 </a:t>
          </a:r>
        </a:p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100" b="1" kern="1200" dirty="0">
              <a:latin typeface="Arial" panose="020B0604020202020204" pitchFamily="34" charset="0"/>
              <a:cs typeface="Arial" panose="020B0604020202020204" pitchFamily="34" charset="0"/>
            </a:rPr>
            <a:t>PLANTELES</a:t>
          </a:r>
        </a:p>
      </dsp:txBody>
      <dsp:txXfrm>
        <a:off x="1580445" y="729366"/>
        <a:ext cx="953936" cy="632864"/>
      </dsp:txXfrm>
    </dsp:sp>
    <dsp:sp modelId="{B766BE4A-6342-49D2-B16A-9F135EF9EA5A}">
      <dsp:nvSpPr>
        <dsp:cNvPr id="0" name=""/>
        <dsp:cNvSpPr/>
      </dsp:nvSpPr>
      <dsp:spPr>
        <a:xfrm rot="18351421">
          <a:off x="2539978" y="656694"/>
          <a:ext cx="926865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926865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80240" y="647023"/>
        <a:ext cx="46343" cy="46343"/>
      </dsp:txXfrm>
    </dsp:sp>
    <dsp:sp modelId="{8F2F06B7-A1BD-4B00-AFCA-FEEA4A19CCE7}">
      <dsp:nvSpPr>
        <dsp:cNvPr id="0" name=""/>
        <dsp:cNvSpPr/>
      </dsp:nvSpPr>
      <dsp:spPr>
        <a:xfrm>
          <a:off x="3274874" y="15032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COLOMOS</a:t>
          </a:r>
        </a:p>
      </dsp:txBody>
      <dsp:txXfrm>
        <a:off x="3438635" y="96913"/>
        <a:ext cx="790711" cy="395354"/>
      </dsp:txXfrm>
    </dsp:sp>
    <dsp:sp modelId="{DFDECBF9-68D4-48DF-BD3F-914813202723}">
      <dsp:nvSpPr>
        <dsp:cNvPr id="0" name=""/>
        <dsp:cNvSpPr/>
      </dsp:nvSpPr>
      <dsp:spPr>
        <a:xfrm rot="21440252">
          <a:off x="2731671" y="1020330"/>
          <a:ext cx="515279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15279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76428" y="1020948"/>
        <a:ext cx="25763" cy="25763"/>
      </dsp:txXfrm>
    </dsp:sp>
    <dsp:sp modelId="{F4BC4D37-1EE6-474B-8BC5-EB6722A14909}">
      <dsp:nvSpPr>
        <dsp:cNvPr id="0" name=""/>
        <dsp:cNvSpPr/>
      </dsp:nvSpPr>
      <dsp:spPr>
        <a:xfrm>
          <a:off x="3246672" y="742304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TONALÁ</a:t>
          </a:r>
        </a:p>
      </dsp:txBody>
      <dsp:txXfrm>
        <a:off x="3410433" y="824185"/>
        <a:ext cx="790711" cy="395354"/>
      </dsp:txXfrm>
    </dsp:sp>
    <dsp:sp modelId="{304F52C7-05FD-4317-9A4A-3426FDEAE9EF}">
      <dsp:nvSpPr>
        <dsp:cNvPr id="0" name=""/>
        <dsp:cNvSpPr/>
      </dsp:nvSpPr>
      <dsp:spPr>
        <a:xfrm rot="3223156">
          <a:off x="2561995" y="1367880"/>
          <a:ext cx="832578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832578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57470" y="1360565"/>
        <a:ext cx="41628" cy="41628"/>
      </dsp:txXfrm>
    </dsp:sp>
    <dsp:sp modelId="{987F16FD-308C-48CD-8700-FB2BB416BFD8}">
      <dsp:nvSpPr>
        <dsp:cNvPr id="0" name=""/>
        <dsp:cNvSpPr/>
      </dsp:nvSpPr>
      <dsp:spPr>
        <a:xfrm>
          <a:off x="3224620" y="1437403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RÍO SANTIAGO</a:t>
          </a:r>
        </a:p>
      </dsp:txBody>
      <dsp:txXfrm>
        <a:off x="3388381" y="1519284"/>
        <a:ext cx="790711" cy="395354"/>
      </dsp:txXfrm>
    </dsp:sp>
    <dsp:sp modelId="{54B76DE3-44AD-4F6B-BFD5-30A161D48BC2}">
      <dsp:nvSpPr>
        <dsp:cNvPr id="0" name=""/>
        <dsp:cNvSpPr/>
      </dsp:nvSpPr>
      <dsp:spPr>
        <a:xfrm rot="4627862">
          <a:off x="730472" y="2241857"/>
          <a:ext cx="1053254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1053254" y="1349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30767" y="2229025"/>
        <a:ext cx="52662" cy="52662"/>
      </dsp:txXfrm>
    </dsp:sp>
    <dsp:sp modelId="{E25A63AA-67FC-4BAA-BDB4-F064AEDE495F}">
      <dsp:nvSpPr>
        <dsp:cNvPr id="0" name=""/>
        <dsp:cNvSpPr/>
      </dsp:nvSpPr>
      <dsp:spPr>
        <a:xfrm>
          <a:off x="1374390" y="2303478"/>
          <a:ext cx="1314316" cy="930555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b="1" kern="1200" dirty="0">
              <a:latin typeface="Arial" panose="020B0604020202020204" pitchFamily="34" charset="0"/>
              <a:cs typeface="Arial" panose="020B0604020202020204" pitchFamily="34" charset="0"/>
            </a:rPr>
            <a:t>2 </a:t>
          </a:r>
        </a:p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50" b="1" kern="1200" dirty="0">
              <a:latin typeface="Arial" panose="020B0604020202020204" pitchFamily="34" charset="0"/>
              <a:cs typeface="Arial" panose="020B0604020202020204" pitchFamily="34" charset="0"/>
            </a:rPr>
            <a:t>NIVELES EDUCATIVOS</a:t>
          </a:r>
        </a:p>
      </dsp:txBody>
      <dsp:txXfrm>
        <a:off x="1566867" y="2439755"/>
        <a:ext cx="929362" cy="658001"/>
      </dsp:txXfrm>
    </dsp:sp>
    <dsp:sp modelId="{B79CE5C7-A9BE-4346-B457-63770B76105F}">
      <dsp:nvSpPr>
        <dsp:cNvPr id="0" name=""/>
        <dsp:cNvSpPr/>
      </dsp:nvSpPr>
      <dsp:spPr>
        <a:xfrm rot="20018485">
          <a:off x="2660571" y="2635105"/>
          <a:ext cx="541237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41237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17659" y="2635074"/>
        <a:ext cx="27061" cy="27061"/>
      </dsp:txXfrm>
    </dsp:sp>
    <dsp:sp modelId="{89CD318E-94C8-4B3F-8D2B-0AE6865FAA36}">
      <dsp:nvSpPr>
        <dsp:cNvPr id="0" name=""/>
        <dsp:cNvSpPr/>
      </dsp:nvSpPr>
      <dsp:spPr>
        <a:xfrm>
          <a:off x="3173673" y="2248895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TECNÓLOGO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EMS</a:t>
          </a:r>
        </a:p>
      </dsp:txBody>
      <dsp:txXfrm>
        <a:off x="3337434" y="2330776"/>
        <a:ext cx="790711" cy="395354"/>
      </dsp:txXfrm>
    </dsp:sp>
    <dsp:sp modelId="{6AB0BCF9-A4D1-45D6-B478-17D718785F98}">
      <dsp:nvSpPr>
        <dsp:cNvPr id="0" name=""/>
        <dsp:cNvSpPr/>
      </dsp:nvSpPr>
      <dsp:spPr>
        <a:xfrm>
          <a:off x="4291907" y="2514953"/>
          <a:ext cx="430318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430318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496309" y="2517695"/>
        <a:ext cx="21515" cy="21515"/>
      </dsp:txXfrm>
    </dsp:sp>
    <dsp:sp modelId="{C56F7FEA-5435-4B7E-BB2B-96A549E4925E}">
      <dsp:nvSpPr>
        <dsp:cNvPr id="0" name=""/>
        <dsp:cNvSpPr/>
      </dsp:nvSpPr>
      <dsp:spPr>
        <a:xfrm>
          <a:off x="4722226" y="2248895"/>
          <a:ext cx="1208810" cy="559116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12 CARRERAS</a:t>
          </a:r>
        </a:p>
      </dsp:txBody>
      <dsp:txXfrm>
        <a:off x="4899252" y="2330776"/>
        <a:ext cx="854758" cy="395354"/>
      </dsp:txXfrm>
    </dsp:sp>
    <dsp:sp modelId="{303EDD4D-C652-47AA-924D-0998F7201717}">
      <dsp:nvSpPr>
        <dsp:cNvPr id="0" name=""/>
        <dsp:cNvSpPr/>
      </dsp:nvSpPr>
      <dsp:spPr>
        <a:xfrm rot="2077274">
          <a:off x="2636530" y="2922667"/>
          <a:ext cx="589320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589320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16457" y="2921434"/>
        <a:ext cx="29466" cy="29466"/>
      </dsp:txXfrm>
    </dsp:sp>
    <dsp:sp modelId="{692875A9-9B66-405F-B564-DE0F6EB6E1D0}">
      <dsp:nvSpPr>
        <dsp:cNvPr id="0" name=""/>
        <dsp:cNvSpPr/>
      </dsp:nvSpPr>
      <dsp:spPr>
        <a:xfrm>
          <a:off x="3173673" y="2824019"/>
          <a:ext cx="1118233" cy="559116"/>
        </a:xfrm>
        <a:prstGeom prst="ellipse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INGENIERÍA</a:t>
          </a:r>
        </a:p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ES</a:t>
          </a:r>
        </a:p>
      </dsp:txBody>
      <dsp:txXfrm>
        <a:off x="3337434" y="2905900"/>
        <a:ext cx="790711" cy="395354"/>
      </dsp:txXfrm>
    </dsp:sp>
    <dsp:sp modelId="{E8839718-AFE1-4309-B52E-4F82D60CCA6B}">
      <dsp:nvSpPr>
        <dsp:cNvPr id="0" name=""/>
        <dsp:cNvSpPr/>
      </dsp:nvSpPr>
      <dsp:spPr>
        <a:xfrm>
          <a:off x="4291907" y="3090078"/>
          <a:ext cx="386472" cy="26999"/>
        </a:xfrm>
        <a:custGeom>
          <a:avLst/>
          <a:gdLst/>
          <a:ahLst/>
          <a:cxnLst/>
          <a:rect l="0" t="0" r="0" b="0"/>
          <a:pathLst>
            <a:path>
              <a:moveTo>
                <a:pt x="0" y="13499"/>
              </a:moveTo>
              <a:lnTo>
                <a:pt x="386472" y="1349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5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475482" y="3093916"/>
        <a:ext cx="19323" cy="19323"/>
      </dsp:txXfrm>
    </dsp:sp>
    <dsp:sp modelId="{B75E8AD3-B7C0-4DF3-BB4A-3AD4EA5E27D7}">
      <dsp:nvSpPr>
        <dsp:cNvPr id="0" name=""/>
        <dsp:cNvSpPr/>
      </dsp:nvSpPr>
      <dsp:spPr>
        <a:xfrm>
          <a:off x="4678380" y="2824019"/>
          <a:ext cx="1277224" cy="559116"/>
        </a:xfrm>
        <a:prstGeom prst="ellipse">
          <a:avLst/>
        </a:prstGeom>
        <a:solidFill>
          <a:schemeClr val="tx1">
            <a:lumMod val="50000"/>
            <a:lumOff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900" b="1" kern="1200" dirty="0">
              <a:latin typeface="Arial" panose="020B0604020202020204" pitchFamily="34" charset="0"/>
              <a:cs typeface="Arial" panose="020B0604020202020204" pitchFamily="34" charset="0"/>
            </a:rPr>
            <a:t>7 CARRERAS</a:t>
          </a:r>
        </a:p>
      </dsp:txBody>
      <dsp:txXfrm>
        <a:off x="4865425" y="2905900"/>
        <a:ext cx="903134" cy="39535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396875</xdr:colOff>
      <xdr:row>5</xdr:row>
      <xdr:rowOff>182562</xdr:rowOff>
    </xdr:from>
    <xdr:to>
      <xdr:col>13</xdr:col>
      <xdr:colOff>517190</xdr:colOff>
      <xdr:row>22</xdr:row>
      <xdr:rowOff>23812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4"/>
  <sheetViews>
    <sheetView tabSelected="1" zoomScale="170" zoomScaleNormal="170" zoomScaleSheetLayoutView="100" workbookViewId="0">
      <selection activeCell="O107" sqref="O107"/>
    </sheetView>
  </sheetViews>
  <sheetFormatPr baseColWidth="10" defaultRowHeight="15" x14ac:dyDescent="0.25"/>
  <cols>
    <col min="1" max="1" width="1.7109375" style="1" customWidth="1"/>
    <col min="2" max="2" width="9" customWidth="1"/>
    <col min="3" max="3" width="2.7109375" customWidth="1"/>
    <col min="4" max="4" width="1.7109375" customWidth="1"/>
    <col min="5" max="5" width="1.85546875" customWidth="1"/>
    <col min="6" max="6" width="1.42578125" customWidth="1"/>
    <col min="7" max="7" width="0.85546875" customWidth="1"/>
    <col min="8" max="8" width="1.85546875" customWidth="1"/>
    <col min="9" max="9" width="2.140625" customWidth="1"/>
    <col min="10" max="10" width="2.7109375" customWidth="1"/>
    <col min="11" max="11" width="5.42578125" hidden="1" customWidth="1"/>
    <col min="12" max="12" width="55.28515625" customWidth="1"/>
    <col min="13" max="13" width="11.28515625" customWidth="1"/>
    <col min="14" max="14" width="13.42578125" customWidth="1"/>
  </cols>
  <sheetData>
    <row r="1" spans="2:14" ht="1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4" t="s">
        <v>0</v>
      </c>
      <c r="M1" s="1"/>
      <c r="N1" s="1"/>
    </row>
    <row r="2" spans="2:14" ht="15.75" x14ac:dyDescent="0.25">
      <c r="B2" s="1"/>
      <c r="C2" s="1"/>
      <c r="D2" s="1"/>
      <c r="E2" s="2"/>
      <c r="F2" s="1"/>
      <c r="G2" s="1"/>
      <c r="H2" s="1"/>
      <c r="I2" s="1"/>
      <c r="J2" s="1"/>
      <c r="K2" s="1"/>
      <c r="L2" s="5" t="s">
        <v>1</v>
      </c>
      <c r="M2" s="1"/>
      <c r="N2" s="1"/>
    </row>
    <row r="3" spans="2:14" x14ac:dyDescent="0.25">
      <c r="B3" s="1"/>
      <c r="C3" s="1"/>
      <c r="D3" s="3"/>
      <c r="E3" s="1"/>
      <c r="F3" s="1"/>
      <c r="G3" s="1"/>
      <c r="H3" s="1"/>
      <c r="I3" s="1"/>
      <c r="J3" s="1"/>
      <c r="K3" s="1"/>
      <c r="L3" s="38" t="s">
        <v>207</v>
      </c>
      <c r="M3" s="1"/>
      <c r="N3" s="1"/>
    </row>
    <row r="4" spans="2:14" ht="18" x14ac:dyDescent="0.25">
      <c r="B4" s="1"/>
      <c r="C4" s="1"/>
      <c r="D4" s="3"/>
      <c r="E4" s="1"/>
      <c r="F4" s="1"/>
      <c r="G4" s="1"/>
      <c r="H4" s="1"/>
      <c r="I4" s="1"/>
      <c r="J4" s="1"/>
      <c r="K4" s="1"/>
      <c r="L4" s="6" t="s">
        <v>2</v>
      </c>
      <c r="M4" s="1"/>
      <c r="N4" s="1"/>
    </row>
    <row r="5" spans="2:14" ht="1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6"/>
      <c r="M5" s="1"/>
      <c r="N5" s="1"/>
    </row>
    <row r="6" spans="2:14" ht="1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6"/>
      <c r="M6" s="1"/>
      <c r="N6" s="1"/>
    </row>
    <row r="7" spans="2:14" ht="18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</row>
    <row r="8" spans="2:14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</row>
    <row r="9" spans="2:14" ht="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</row>
    <row r="10" spans="2:14" ht="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</row>
    <row r="11" spans="2:14" ht="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</row>
    <row r="12" spans="2:14" ht="18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</row>
    <row r="13" spans="2:14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</row>
    <row r="14" spans="2:14" ht="18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</row>
    <row r="15" spans="2:14" ht="18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</row>
    <row r="16" spans="2:14" ht="1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</row>
    <row r="17" spans="2:14" ht="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</row>
    <row r="18" spans="2:14" ht="18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</row>
    <row r="19" spans="2:14" ht="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</row>
    <row r="20" spans="2:14" ht="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</row>
    <row r="21" spans="2:14" ht="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</row>
    <row r="22" spans="2:14" ht="1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</row>
    <row r="23" spans="2:14" ht="6.7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7.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20.25" x14ac:dyDescent="0.25">
      <c r="B25" s="89" t="s">
        <v>3</v>
      </c>
      <c r="C25" s="89"/>
      <c r="D25" s="63" t="s">
        <v>4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2:14" x14ac:dyDescent="0.25">
      <c r="B26" s="90">
        <f>SUM(B27:G29)</f>
        <v>3</v>
      </c>
      <c r="C26" s="90"/>
      <c r="D26" s="81" t="s">
        <v>5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</row>
    <row r="27" spans="2:14" x14ac:dyDescent="0.25">
      <c r="B27" s="60">
        <v>1</v>
      </c>
      <c r="C27" s="60"/>
      <c r="D27" s="60"/>
      <c r="E27" s="60"/>
      <c r="F27" s="60"/>
      <c r="G27" s="60"/>
      <c r="H27" s="48" t="s">
        <v>6</v>
      </c>
      <c r="I27" s="48"/>
      <c r="J27" s="48"/>
      <c r="K27" s="48"/>
      <c r="L27" s="48"/>
      <c r="M27" s="48"/>
      <c r="N27" s="48"/>
    </row>
    <row r="28" spans="2:14" x14ac:dyDescent="0.25">
      <c r="B28" s="60">
        <v>1</v>
      </c>
      <c r="C28" s="60"/>
      <c r="D28" s="60"/>
      <c r="E28" s="60"/>
      <c r="F28" s="60"/>
      <c r="G28" s="60"/>
      <c r="H28" s="48" t="s">
        <v>7</v>
      </c>
      <c r="I28" s="48"/>
      <c r="J28" s="48"/>
      <c r="K28" s="48"/>
      <c r="L28" s="48"/>
      <c r="M28" s="48"/>
      <c r="N28" s="48"/>
    </row>
    <row r="29" spans="2:14" x14ac:dyDescent="0.25">
      <c r="B29" s="60">
        <v>1</v>
      </c>
      <c r="C29" s="60"/>
      <c r="D29" s="60"/>
      <c r="E29" s="60"/>
      <c r="F29" s="60"/>
      <c r="G29" s="60"/>
      <c r="H29" s="48" t="s">
        <v>8</v>
      </c>
      <c r="I29" s="48"/>
      <c r="J29" s="48"/>
      <c r="K29" s="48"/>
      <c r="L29" s="48"/>
      <c r="M29" s="48"/>
      <c r="N29" s="48"/>
    </row>
    <row r="30" spans="2:14" ht="20.25" x14ac:dyDescent="0.25">
      <c r="B30" s="63" t="s">
        <v>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2:14" ht="14.45" customHeight="1" x14ac:dyDescent="0.25">
      <c r="B31" s="93" t="s">
        <v>176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19" t="s">
        <v>10</v>
      </c>
      <c r="N31" s="19" t="s">
        <v>11</v>
      </c>
    </row>
    <row r="32" spans="2:14" x14ac:dyDescent="0.25">
      <c r="B32" s="91">
        <f>B33+B47</f>
        <v>6662</v>
      </c>
      <c r="C32" s="91"/>
      <c r="D32" s="92" t="s">
        <v>12</v>
      </c>
      <c r="E32" s="92"/>
      <c r="F32" s="92"/>
      <c r="G32" s="92"/>
      <c r="H32" s="92"/>
      <c r="I32" s="92"/>
      <c r="J32" s="92"/>
      <c r="K32" s="92"/>
      <c r="L32" s="92"/>
      <c r="M32" s="7">
        <f>M33+M47</f>
        <v>1969</v>
      </c>
      <c r="N32" s="7">
        <f>N33+N47</f>
        <v>4693</v>
      </c>
    </row>
    <row r="33" spans="2:14" x14ac:dyDescent="0.25">
      <c r="B33" s="77">
        <f>B34+B41</f>
        <v>2314</v>
      </c>
      <c r="C33" s="77"/>
      <c r="D33" s="77"/>
      <c r="E33" s="81" t="s">
        <v>13</v>
      </c>
      <c r="F33" s="81"/>
      <c r="G33" s="81"/>
      <c r="H33" s="81"/>
      <c r="I33" s="81"/>
      <c r="J33" s="81"/>
      <c r="K33" s="81"/>
      <c r="L33" s="81"/>
      <c r="M33" s="10">
        <f>M34+M41</f>
        <v>579</v>
      </c>
      <c r="N33" s="10">
        <f>N34+N41</f>
        <v>1735</v>
      </c>
    </row>
    <row r="34" spans="2:14" x14ac:dyDescent="0.25">
      <c r="B34" s="46">
        <f>SUM(B35:J40)</f>
        <v>1892</v>
      </c>
      <c r="C34" s="46"/>
      <c r="D34" s="46"/>
      <c r="E34" s="46"/>
      <c r="F34" s="46"/>
      <c r="G34" s="46"/>
      <c r="H34" s="47" t="s">
        <v>14</v>
      </c>
      <c r="I34" s="47"/>
      <c r="J34" s="47"/>
      <c r="K34" s="47"/>
      <c r="L34" s="47"/>
      <c r="M34" s="14">
        <f>SUM(M35:M40)</f>
        <v>402</v>
      </c>
      <c r="N34" s="14">
        <f>SUM(N35:N40)</f>
        <v>1490</v>
      </c>
    </row>
    <row r="35" spans="2:14" x14ac:dyDescent="0.25">
      <c r="B35" s="60">
        <f t="shared" ref="B35:B40" si="0">M35+N35</f>
        <v>149</v>
      </c>
      <c r="C35" s="60"/>
      <c r="D35" s="60"/>
      <c r="E35" s="60"/>
      <c r="F35" s="60"/>
      <c r="G35" s="60"/>
      <c r="H35" s="60"/>
      <c r="I35" s="60"/>
      <c r="J35" s="60"/>
      <c r="K35" s="48" t="s">
        <v>134</v>
      </c>
      <c r="L35" s="48"/>
      <c r="M35" s="32">
        <v>40</v>
      </c>
      <c r="N35" s="32">
        <v>109</v>
      </c>
    </row>
    <row r="36" spans="2:14" x14ac:dyDescent="0.25">
      <c r="B36" s="60">
        <f t="shared" si="0"/>
        <v>532</v>
      </c>
      <c r="C36" s="60"/>
      <c r="D36" s="60"/>
      <c r="E36" s="60"/>
      <c r="F36" s="60"/>
      <c r="G36" s="60"/>
      <c r="H36" s="60"/>
      <c r="I36" s="60"/>
      <c r="J36" s="60"/>
      <c r="K36" s="48" t="s">
        <v>16</v>
      </c>
      <c r="L36" s="48"/>
      <c r="M36" s="32">
        <v>92</v>
      </c>
      <c r="N36" s="32">
        <v>440</v>
      </c>
    </row>
    <row r="37" spans="2:14" x14ac:dyDescent="0.25">
      <c r="B37" s="60">
        <f t="shared" si="0"/>
        <v>111</v>
      </c>
      <c r="C37" s="60"/>
      <c r="D37" s="60"/>
      <c r="E37" s="60"/>
      <c r="F37" s="60"/>
      <c r="G37" s="60"/>
      <c r="H37" s="60"/>
      <c r="I37" s="60"/>
      <c r="J37" s="60"/>
      <c r="K37" s="48" t="s">
        <v>15</v>
      </c>
      <c r="L37" s="48"/>
      <c r="M37" s="32">
        <v>19</v>
      </c>
      <c r="N37" s="32">
        <v>92</v>
      </c>
    </row>
    <row r="38" spans="2:14" x14ac:dyDescent="0.25">
      <c r="B38" s="60">
        <f t="shared" si="0"/>
        <v>370</v>
      </c>
      <c r="C38" s="60"/>
      <c r="D38" s="60"/>
      <c r="E38" s="60"/>
      <c r="F38" s="60"/>
      <c r="G38" s="60"/>
      <c r="H38" s="60"/>
      <c r="I38" s="60"/>
      <c r="J38" s="60"/>
      <c r="K38" s="48" t="s">
        <v>17</v>
      </c>
      <c r="L38" s="48"/>
      <c r="M38" s="32">
        <v>142</v>
      </c>
      <c r="N38" s="32">
        <v>228</v>
      </c>
    </row>
    <row r="39" spans="2:14" x14ac:dyDescent="0.25">
      <c r="B39" s="60">
        <f t="shared" si="0"/>
        <v>626</v>
      </c>
      <c r="C39" s="60"/>
      <c r="D39" s="60"/>
      <c r="E39" s="60"/>
      <c r="F39" s="60"/>
      <c r="G39" s="60"/>
      <c r="H39" s="60"/>
      <c r="I39" s="60"/>
      <c r="J39" s="60"/>
      <c r="K39" s="48" t="s">
        <v>18</v>
      </c>
      <c r="L39" s="48"/>
      <c r="M39" s="32">
        <v>84</v>
      </c>
      <c r="N39" s="32">
        <v>542</v>
      </c>
    </row>
    <row r="40" spans="2:14" x14ac:dyDescent="0.25">
      <c r="B40" s="60">
        <f t="shared" si="0"/>
        <v>104</v>
      </c>
      <c r="C40" s="60"/>
      <c r="D40" s="60"/>
      <c r="E40" s="60"/>
      <c r="F40" s="60"/>
      <c r="G40" s="60"/>
      <c r="H40" s="60"/>
      <c r="I40" s="60"/>
      <c r="J40" s="60"/>
      <c r="K40" s="48" t="s">
        <v>160</v>
      </c>
      <c r="L40" s="48"/>
      <c r="M40" s="32">
        <v>25</v>
      </c>
      <c r="N40" s="32">
        <v>79</v>
      </c>
    </row>
    <row r="41" spans="2:14" x14ac:dyDescent="0.25">
      <c r="B41" s="46">
        <f>B42+B43+B45+B46+B44</f>
        <v>422</v>
      </c>
      <c r="C41" s="46"/>
      <c r="D41" s="46"/>
      <c r="E41" s="46"/>
      <c r="F41" s="46"/>
      <c r="G41" s="46"/>
      <c r="H41" s="47" t="s">
        <v>19</v>
      </c>
      <c r="I41" s="47"/>
      <c r="J41" s="47"/>
      <c r="K41" s="47"/>
      <c r="L41" s="47"/>
      <c r="M41" s="14">
        <f>SUM(M42:M46)</f>
        <v>177</v>
      </c>
      <c r="N41" s="14">
        <f>SUM(N42:N46)</f>
        <v>245</v>
      </c>
    </row>
    <row r="42" spans="2:14" ht="15" customHeight="1" x14ac:dyDescent="0.25">
      <c r="B42" s="78">
        <f>M42+N42</f>
        <v>45</v>
      </c>
      <c r="C42" s="79"/>
      <c r="D42" s="79"/>
      <c r="E42" s="79"/>
      <c r="F42" s="79"/>
      <c r="G42" s="79"/>
      <c r="H42" s="79"/>
      <c r="I42" s="79"/>
      <c r="J42" s="80"/>
      <c r="K42" s="48" t="s">
        <v>30</v>
      </c>
      <c r="L42" s="48"/>
      <c r="M42" s="32">
        <v>21</v>
      </c>
      <c r="N42" s="32">
        <v>24</v>
      </c>
    </row>
    <row r="43" spans="2:14" ht="15" customHeight="1" x14ac:dyDescent="0.25">
      <c r="B43" s="78">
        <f>M43+N43</f>
        <v>24</v>
      </c>
      <c r="C43" s="79"/>
      <c r="D43" s="79"/>
      <c r="E43" s="79"/>
      <c r="F43" s="79"/>
      <c r="G43" s="79"/>
      <c r="H43" s="79"/>
      <c r="I43" s="79"/>
      <c r="J43" s="80"/>
      <c r="K43" s="18" t="s">
        <v>158</v>
      </c>
      <c r="L43" s="18" t="s">
        <v>18</v>
      </c>
      <c r="M43" s="32">
        <v>3</v>
      </c>
      <c r="N43" s="32">
        <v>21</v>
      </c>
    </row>
    <row r="44" spans="2:14" x14ac:dyDescent="0.25">
      <c r="B44" s="78">
        <f>SUM(M44:N44)</f>
        <v>129</v>
      </c>
      <c r="C44" s="79"/>
      <c r="D44" s="79"/>
      <c r="E44" s="79"/>
      <c r="F44" s="79"/>
      <c r="G44" s="79"/>
      <c r="H44" s="79"/>
      <c r="I44" s="79"/>
      <c r="J44" s="80"/>
      <c r="K44" s="18"/>
      <c r="L44" s="18" t="s">
        <v>16</v>
      </c>
      <c r="M44" s="32">
        <v>16</v>
      </c>
      <c r="N44" s="32">
        <v>113</v>
      </c>
    </row>
    <row r="45" spans="2:14" x14ac:dyDescent="0.25">
      <c r="B45" s="78">
        <f>SUM(M45:N45)</f>
        <v>0</v>
      </c>
      <c r="C45" s="79"/>
      <c r="D45" s="79"/>
      <c r="E45" s="79"/>
      <c r="F45" s="79"/>
      <c r="G45" s="79"/>
      <c r="H45" s="79"/>
      <c r="I45" s="79"/>
      <c r="J45" s="80"/>
      <c r="K45" s="18"/>
      <c r="L45" s="18" t="s">
        <v>160</v>
      </c>
      <c r="M45" s="32">
        <v>0</v>
      </c>
      <c r="N45" s="32">
        <v>0</v>
      </c>
    </row>
    <row r="46" spans="2:14" x14ac:dyDescent="0.25">
      <c r="B46" s="78">
        <f>SUM(M46:N46)</f>
        <v>224</v>
      </c>
      <c r="C46" s="79"/>
      <c r="D46" s="79"/>
      <c r="E46" s="79"/>
      <c r="F46" s="79"/>
      <c r="G46" s="79"/>
      <c r="H46" s="79"/>
      <c r="I46" s="79"/>
      <c r="J46" s="80"/>
      <c r="K46" s="18"/>
      <c r="L46" s="18" t="s">
        <v>196</v>
      </c>
      <c r="M46" s="32">
        <v>137</v>
      </c>
      <c r="N46" s="32">
        <v>87</v>
      </c>
    </row>
    <row r="47" spans="2:14" x14ac:dyDescent="0.25">
      <c r="B47" s="77">
        <f>B48+B58+B67</f>
        <v>4348</v>
      </c>
      <c r="C47" s="77"/>
      <c r="D47" s="77"/>
      <c r="E47" s="81" t="s">
        <v>20</v>
      </c>
      <c r="F47" s="81"/>
      <c r="G47" s="81"/>
      <c r="H47" s="81"/>
      <c r="I47" s="81"/>
      <c r="J47" s="81"/>
      <c r="K47" s="81"/>
      <c r="L47" s="81"/>
      <c r="M47" s="10">
        <f>M48+M58+M67</f>
        <v>1390</v>
      </c>
      <c r="N47" s="10">
        <f>N48+N58+N67</f>
        <v>2958</v>
      </c>
    </row>
    <row r="48" spans="2:14" x14ac:dyDescent="0.25">
      <c r="B48" s="46">
        <f>SUM(B49:J57)</f>
        <v>2652</v>
      </c>
      <c r="C48" s="46"/>
      <c r="D48" s="46"/>
      <c r="E48" s="46"/>
      <c r="F48" s="46"/>
      <c r="G48" s="46"/>
      <c r="H48" s="47" t="s">
        <v>14</v>
      </c>
      <c r="I48" s="47"/>
      <c r="J48" s="47"/>
      <c r="K48" s="47"/>
      <c r="L48" s="47"/>
      <c r="M48" s="14">
        <f>SUM(M49:M57)</f>
        <v>734</v>
      </c>
      <c r="N48" s="14">
        <f>SUM(N49:N57)</f>
        <v>1918</v>
      </c>
    </row>
    <row r="49" spans="2:14" ht="15" customHeight="1" x14ac:dyDescent="0.25">
      <c r="B49" s="60">
        <f t="shared" ref="B49:B56" si="1">M49+N49</f>
        <v>311</v>
      </c>
      <c r="C49" s="60"/>
      <c r="D49" s="60"/>
      <c r="E49" s="60"/>
      <c r="F49" s="60"/>
      <c r="G49" s="60"/>
      <c r="H49" s="60"/>
      <c r="I49" s="60"/>
      <c r="J49" s="60"/>
      <c r="K49" s="48" t="s">
        <v>148</v>
      </c>
      <c r="L49" s="48"/>
      <c r="M49" s="32">
        <v>122</v>
      </c>
      <c r="N49" s="32">
        <v>189</v>
      </c>
    </row>
    <row r="50" spans="2:14" ht="15" customHeight="1" x14ac:dyDescent="0.25">
      <c r="B50" s="60">
        <f>M50+N50</f>
        <v>114</v>
      </c>
      <c r="C50" s="60"/>
      <c r="D50" s="60"/>
      <c r="E50" s="60"/>
      <c r="F50" s="60"/>
      <c r="G50" s="60"/>
      <c r="H50" s="60"/>
      <c r="I50" s="60"/>
      <c r="J50" s="60"/>
      <c r="K50" s="48" t="s">
        <v>149</v>
      </c>
      <c r="L50" s="48"/>
      <c r="M50" s="32">
        <v>24</v>
      </c>
      <c r="N50" s="32">
        <v>90</v>
      </c>
    </row>
    <row r="51" spans="2:14" ht="15" customHeight="1" x14ac:dyDescent="0.25">
      <c r="B51" s="60">
        <f t="shared" si="1"/>
        <v>634</v>
      </c>
      <c r="C51" s="60"/>
      <c r="D51" s="60"/>
      <c r="E51" s="60"/>
      <c r="F51" s="60"/>
      <c r="G51" s="60"/>
      <c r="H51" s="60"/>
      <c r="I51" s="60"/>
      <c r="J51" s="60"/>
      <c r="K51" s="48" t="s">
        <v>146</v>
      </c>
      <c r="L51" s="48"/>
      <c r="M51" s="32">
        <v>123</v>
      </c>
      <c r="N51" s="32">
        <v>511</v>
      </c>
    </row>
    <row r="52" spans="2:14" ht="15" customHeight="1" x14ac:dyDescent="0.25">
      <c r="B52" s="60">
        <f t="shared" si="1"/>
        <v>259</v>
      </c>
      <c r="C52" s="60"/>
      <c r="D52" s="60"/>
      <c r="E52" s="60"/>
      <c r="F52" s="60"/>
      <c r="G52" s="60"/>
      <c r="H52" s="60"/>
      <c r="I52" s="60"/>
      <c r="J52" s="60"/>
      <c r="K52" s="48" t="s">
        <v>150</v>
      </c>
      <c r="L52" s="48"/>
      <c r="M52" s="32">
        <v>54</v>
      </c>
      <c r="N52" s="32">
        <v>205</v>
      </c>
    </row>
    <row r="53" spans="2:14" ht="15" customHeight="1" x14ac:dyDescent="0.25">
      <c r="B53" s="60">
        <f t="shared" ref="B53" si="2">M53+N53</f>
        <v>213</v>
      </c>
      <c r="C53" s="60"/>
      <c r="D53" s="60"/>
      <c r="E53" s="60"/>
      <c r="F53" s="60"/>
      <c r="G53" s="60"/>
      <c r="H53" s="60"/>
      <c r="I53" s="60"/>
      <c r="J53" s="60"/>
      <c r="K53" s="48" t="s">
        <v>151</v>
      </c>
      <c r="L53" s="48"/>
      <c r="M53" s="32">
        <v>27</v>
      </c>
      <c r="N53" s="32">
        <v>186</v>
      </c>
    </row>
    <row r="54" spans="2:14" ht="15" customHeight="1" x14ac:dyDescent="0.25">
      <c r="B54" s="60">
        <f t="shared" si="1"/>
        <v>319</v>
      </c>
      <c r="C54" s="60"/>
      <c r="D54" s="60"/>
      <c r="E54" s="60"/>
      <c r="F54" s="60"/>
      <c r="G54" s="60"/>
      <c r="H54" s="60"/>
      <c r="I54" s="60"/>
      <c r="J54" s="60"/>
      <c r="K54" s="78" t="s">
        <v>152</v>
      </c>
      <c r="L54" s="80"/>
      <c r="M54" s="32">
        <v>22</v>
      </c>
      <c r="N54" s="32">
        <v>297</v>
      </c>
    </row>
    <row r="55" spans="2:14" x14ac:dyDescent="0.25">
      <c r="B55" s="60">
        <f t="shared" ref="B55" si="3">M55+N55</f>
        <v>467</v>
      </c>
      <c r="C55" s="60"/>
      <c r="D55" s="60"/>
      <c r="E55" s="60"/>
      <c r="F55" s="60"/>
      <c r="G55" s="60"/>
      <c r="H55" s="60"/>
      <c r="I55" s="60"/>
      <c r="J55" s="60"/>
      <c r="K55" s="48" t="s">
        <v>21</v>
      </c>
      <c r="L55" s="48"/>
      <c r="M55" s="32">
        <v>306</v>
      </c>
      <c r="N55" s="32">
        <v>161</v>
      </c>
    </row>
    <row r="56" spans="2:14" x14ac:dyDescent="0.25">
      <c r="B56" s="60">
        <f t="shared" si="1"/>
        <v>150</v>
      </c>
      <c r="C56" s="60"/>
      <c r="D56" s="60"/>
      <c r="E56" s="60"/>
      <c r="F56" s="60"/>
      <c r="G56" s="60"/>
      <c r="H56" s="60"/>
      <c r="I56" s="60"/>
      <c r="J56" s="60"/>
      <c r="K56" s="48" t="s">
        <v>147</v>
      </c>
      <c r="L56" s="48"/>
      <c r="M56" s="32">
        <v>19</v>
      </c>
      <c r="N56" s="32">
        <v>131</v>
      </c>
    </row>
    <row r="57" spans="2:14" x14ac:dyDescent="0.25">
      <c r="B57" s="60">
        <f t="shared" ref="B57" si="4">M57+N57</f>
        <v>185</v>
      </c>
      <c r="C57" s="60"/>
      <c r="D57" s="60"/>
      <c r="E57" s="60"/>
      <c r="F57" s="60"/>
      <c r="G57" s="60"/>
      <c r="H57" s="60"/>
      <c r="I57" s="60"/>
      <c r="J57" s="60"/>
      <c r="K57" s="48" t="s">
        <v>167</v>
      </c>
      <c r="L57" s="48"/>
      <c r="M57" s="32">
        <v>37</v>
      </c>
      <c r="N57" s="32">
        <v>148</v>
      </c>
    </row>
    <row r="58" spans="2:14" x14ac:dyDescent="0.25">
      <c r="B58" s="46">
        <f>SUM(B59:J66)</f>
        <v>1381</v>
      </c>
      <c r="C58" s="46"/>
      <c r="D58" s="46"/>
      <c r="E58" s="46"/>
      <c r="F58" s="46"/>
      <c r="G58" s="46"/>
      <c r="H58" s="47" t="s">
        <v>19</v>
      </c>
      <c r="I58" s="47"/>
      <c r="J58" s="47"/>
      <c r="K58" s="47"/>
      <c r="L58" s="47"/>
      <c r="M58" s="14">
        <f>SUM(M59:M66)</f>
        <v>552</v>
      </c>
      <c r="N58" s="14">
        <f>SUM(N59:N66)</f>
        <v>829</v>
      </c>
    </row>
    <row r="59" spans="2:14" x14ac:dyDescent="0.25">
      <c r="B59" s="60">
        <f t="shared" ref="B59:B65" si="5">M59+N59</f>
        <v>493</v>
      </c>
      <c r="C59" s="60"/>
      <c r="D59" s="60"/>
      <c r="E59" s="60"/>
      <c r="F59" s="60"/>
      <c r="G59" s="60"/>
      <c r="H59" s="60"/>
      <c r="I59" s="60"/>
      <c r="J59" s="60"/>
      <c r="K59" s="48" t="s">
        <v>146</v>
      </c>
      <c r="L59" s="48"/>
      <c r="M59" s="32">
        <v>97</v>
      </c>
      <c r="N59" s="32">
        <v>396</v>
      </c>
    </row>
    <row r="60" spans="2:14" x14ac:dyDescent="0.25">
      <c r="B60" s="60">
        <f t="shared" si="5"/>
        <v>58</v>
      </c>
      <c r="C60" s="60"/>
      <c r="D60" s="60"/>
      <c r="E60" s="60"/>
      <c r="F60" s="60"/>
      <c r="G60" s="60"/>
      <c r="H60" s="60"/>
      <c r="I60" s="60"/>
      <c r="J60" s="60"/>
      <c r="K60" s="48" t="s">
        <v>22</v>
      </c>
      <c r="L60" s="48"/>
      <c r="M60" s="32">
        <v>31</v>
      </c>
      <c r="N60" s="32">
        <v>27</v>
      </c>
    </row>
    <row r="61" spans="2:14" x14ac:dyDescent="0.25">
      <c r="B61" s="60">
        <f t="shared" ref="B61" si="6">M61+N61</f>
        <v>74</v>
      </c>
      <c r="C61" s="60"/>
      <c r="D61" s="60"/>
      <c r="E61" s="60"/>
      <c r="F61" s="60"/>
      <c r="G61" s="60"/>
      <c r="H61" s="60"/>
      <c r="I61" s="60"/>
      <c r="J61" s="60"/>
      <c r="K61" s="48" t="s">
        <v>168</v>
      </c>
      <c r="L61" s="48"/>
      <c r="M61" s="32">
        <v>34</v>
      </c>
      <c r="N61" s="32">
        <v>40</v>
      </c>
    </row>
    <row r="62" spans="2:14" x14ac:dyDescent="0.25">
      <c r="B62" s="60">
        <f t="shared" si="5"/>
        <v>189</v>
      </c>
      <c r="C62" s="60"/>
      <c r="D62" s="60"/>
      <c r="E62" s="60"/>
      <c r="F62" s="60"/>
      <c r="G62" s="60"/>
      <c r="H62" s="60"/>
      <c r="I62" s="60"/>
      <c r="J62" s="60"/>
      <c r="K62" s="48" t="s">
        <v>23</v>
      </c>
      <c r="L62" s="48"/>
      <c r="M62" s="32">
        <v>31</v>
      </c>
      <c r="N62" s="32">
        <v>158</v>
      </c>
    </row>
    <row r="63" spans="2:14" x14ac:dyDescent="0.25">
      <c r="B63" s="60">
        <f t="shared" ref="B63" si="7">M63+N63</f>
        <v>200</v>
      </c>
      <c r="C63" s="60"/>
      <c r="D63" s="60"/>
      <c r="E63" s="60"/>
      <c r="F63" s="60"/>
      <c r="G63" s="60"/>
      <c r="H63" s="60"/>
      <c r="I63" s="60"/>
      <c r="J63" s="60"/>
      <c r="K63" s="48" t="s">
        <v>24</v>
      </c>
      <c r="L63" s="48"/>
      <c r="M63" s="32">
        <v>136</v>
      </c>
      <c r="N63" s="32">
        <v>64</v>
      </c>
    </row>
    <row r="64" spans="2:14" x14ac:dyDescent="0.25">
      <c r="B64" s="60">
        <f t="shared" si="5"/>
        <v>290</v>
      </c>
      <c r="C64" s="60"/>
      <c r="D64" s="60"/>
      <c r="E64" s="60"/>
      <c r="F64" s="60"/>
      <c r="G64" s="60"/>
      <c r="H64" s="60"/>
      <c r="I64" s="60"/>
      <c r="J64" s="60"/>
      <c r="K64" s="48" t="s">
        <v>21</v>
      </c>
      <c r="L64" s="48"/>
      <c r="M64" s="32">
        <v>189</v>
      </c>
      <c r="N64" s="32">
        <v>101</v>
      </c>
    </row>
    <row r="65" spans="2:14" x14ac:dyDescent="0.25">
      <c r="B65" s="60">
        <f t="shared" si="5"/>
        <v>38</v>
      </c>
      <c r="C65" s="60"/>
      <c r="D65" s="60"/>
      <c r="E65" s="60"/>
      <c r="F65" s="60"/>
      <c r="G65" s="60"/>
      <c r="H65" s="60"/>
      <c r="I65" s="60"/>
      <c r="J65" s="60"/>
      <c r="K65" s="48" t="s">
        <v>25</v>
      </c>
      <c r="L65" s="48"/>
      <c r="M65" s="32">
        <v>14</v>
      </c>
      <c r="N65" s="32">
        <v>24</v>
      </c>
    </row>
    <row r="66" spans="2:14" x14ac:dyDescent="0.25">
      <c r="B66" s="60">
        <f t="shared" ref="B66" si="8">M66+N66</f>
        <v>39</v>
      </c>
      <c r="C66" s="60"/>
      <c r="D66" s="60"/>
      <c r="E66" s="60"/>
      <c r="F66" s="60"/>
      <c r="G66" s="60"/>
      <c r="H66" s="60"/>
      <c r="I66" s="60"/>
      <c r="J66" s="60"/>
      <c r="K66" s="48" t="s">
        <v>169</v>
      </c>
      <c r="L66" s="48"/>
      <c r="M66" s="32">
        <v>20</v>
      </c>
      <c r="N66" s="32">
        <v>19</v>
      </c>
    </row>
    <row r="67" spans="2:14" x14ac:dyDescent="0.25">
      <c r="B67" s="46">
        <f>SUM(B68:K70)</f>
        <v>315</v>
      </c>
      <c r="C67" s="46"/>
      <c r="D67" s="46"/>
      <c r="E67" s="46"/>
      <c r="F67" s="46"/>
      <c r="G67" s="46"/>
      <c r="H67" s="47" t="s">
        <v>26</v>
      </c>
      <c r="I67" s="47"/>
      <c r="J67" s="47"/>
      <c r="K67" s="47"/>
      <c r="L67" s="47"/>
      <c r="M67" s="14">
        <f>M68+M70+M69</f>
        <v>104</v>
      </c>
      <c r="N67" s="14">
        <f>N68+N70+N69</f>
        <v>211</v>
      </c>
    </row>
    <row r="68" spans="2:14" x14ac:dyDescent="0.25">
      <c r="B68" s="60">
        <f>M68+N68</f>
        <v>197</v>
      </c>
      <c r="C68" s="60"/>
      <c r="D68" s="60"/>
      <c r="E68" s="60"/>
      <c r="F68" s="60"/>
      <c r="G68" s="60"/>
      <c r="H68" s="60"/>
      <c r="I68" s="60"/>
      <c r="J68" s="60"/>
      <c r="K68" s="60"/>
      <c r="L68" s="18" t="s">
        <v>22</v>
      </c>
      <c r="M68" s="32">
        <v>41</v>
      </c>
      <c r="N68" s="32">
        <v>156</v>
      </c>
    </row>
    <row r="69" spans="2:14" x14ac:dyDescent="0.25">
      <c r="B69" s="64">
        <f>M69+N69</f>
        <v>47</v>
      </c>
      <c r="C69" s="65"/>
      <c r="D69" s="65"/>
      <c r="E69" s="65"/>
      <c r="F69" s="65"/>
      <c r="G69" s="65"/>
      <c r="H69" s="65"/>
      <c r="I69" s="65"/>
      <c r="J69" s="65"/>
      <c r="K69" s="66"/>
      <c r="L69" s="18" t="s">
        <v>168</v>
      </c>
      <c r="M69" s="32">
        <v>24</v>
      </c>
      <c r="N69" s="32">
        <v>23</v>
      </c>
    </row>
    <row r="70" spans="2:14" x14ac:dyDescent="0.25">
      <c r="B70" s="60">
        <f>M70+N70</f>
        <v>71</v>
      </c>
      <c r="C70" s="60"/>
      <c r="D70" s="60"/>
      <c r="E70" s="60"/>
      <c r="F70" s="60"/>
      <c r="G70" s="60"/>
      <c r="H70" s="60"/>
      <c r="I70" s="60"/>
      <c r="J70" s="60"/>
      <c r="K70" s="60"/>
      <c r="L70" s="18" t="s">
        <v>146</v>
      </c>
      <c r="M70" s="18">
        <v>39</v>
      </c>
      <c r="N70" s="32">
        <v>32</v>
      </c>
    </row>
    <row r="71" spans="2:14" ht="6.75" customHeight="1" x14ac:dyDescent="0.25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2:14" ht="14.45" customHeight="1" x14ac:dyDescent="0.25"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</row>
    <row r="73" spans="2:14" ht="20.25" x14ac:dyDescent="0.25">
      <c r="B73" s="63" t="s">
        <v>27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2:14" ht="14.45" customHeight="1" x14ac:dyDescent="0.25">
      <c r="B74" s="93" t="s">
        <v>176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19" t="s">
        <v>10</v>
      </c>
      <c r="N74" s="19" t="s">
        <v>11</v>
      </c>
    </row>
    <row r="75" spans="2:14" x14ac:dyDescent="0.25">
      <c r="B75" s="20">
        <f>B76+B89</f>
        <v>725</v>
      </c>
      <c r="C75" s="92" t="s">
        <v>28</v>
      </c>
      <c r="D75" s="92"/>
      <c r="E75" s="92"/>
      <c r="F75" s="92"/>
      <c r="G75" s="92"/>
      <c r="H75" s="92"/>
      <c r="I75" s="92"/>
      <c r="J75" s="92"/>
      <c r="K75" s="92"/>
      <c r="L75" s="92"/>
      <c r="M75" s="27">
        <f>M76+M89</f>
        <v>219</v>
      </c>
      <c r="N75" s="27">
        <f>N76+N89</f>
        <v>506</v>
      </c>
    </row>
    <row r="76" spans="2:14" x14ac:dyDescent="0.25">
      <c r="B76" s="77">
        <f>B77+B85</f>
        <v>302</v>
      </c>
      <c r="C76" s="77"/>
      <c r="D76" s="77"/>
      <c r="E76" s="81" t="s">
        <v>29</v>
      </c>
      <c r="F76" s="81"/>
      <c r="G76" s="81"/>
      <c r="H76" s="81"/>
      <c r="I76" s="81"/>
      <c r="J76" s="81"/>
      <c r="K76" s="81"/>
      <c r="L76" s="81"/>
      <c r="M76" s="13">
        <f>M77+M85</f>
        <v>77</v>
      </c>
      <c r="N76" s="13">
        <f>N77+N85</f>
        <v>225</v>
      </c>
    </row>
    <row r="77" spans="2:14" x14ac:dyDescent="0.25">
      <c r="B77" s="46">
        <f>SUM(B78:J84)</f>
        <v>241</v>
      </c>
      <c r="C77" s="46"/>
      <c r="D77" s="46"/>
      <c r="E77" s="46"/>
      <c r="F77" s="46"/>
      <c r="G77" s="46"/>
      <c r="H77" s="47" t="s">
        <v>14</v>
      </c>
      <c r="I77" s="47"/>
      <c r="J77" s="47"/>
      <c r="K77" s="47"/>
      <c r="L77" s="47"/>
      <c r="M77" s="28">
        <f>SUM(M78:M83)</f>
        <v>58</v>
      </c>
      <c r="N77" s="28">
        <f>SUM(N78:N83)</f>
        <v>183</v>
      </c>
    </row>
    <row r="78" spans="2:14" x14ac:dyDescent="0.25">
      <c r="B78" s="60">
        <f t="shared" ref="B78:B82" si="9">M78+N78</f>
        <v>24</v>
      </c>
      <c r="C78" s="60"/>
      <c r="D78" s="60"/>
      <c r="E78" s="60"/>
      <c r="F78" s="60"/>
      <c r="G78" s="60"/>
      <c r="H78" s="60"/>
      <c r="I78" s="60"/>
      <c r="J78" s="60"/>
      <c r="K78" s="60"/>
      <c r="L78" s="18" t="s">
        <v>134</v>
      </c>
      <c r="M78" s="32">
        <v>7</v>
      </c>
      <c r="N78" s="32">
        <v>17</v>
      </c>
    </row>
    <row r="79" spans="2:14" x14ac:dyDescent="0.25">
      <c r="B79" s="60">
        <f t="shared" si="9"/>
        <v>71</v>
      </c>
      <c r="C79" s="60"/>
      <c r="D79" s="60"/>
      <c r="E79" s="60"/>
      <c r="F79" s="60"/>
      <c r="G79" s="60"/>
      <c r="H79" s="60"/>
      <c r="I79" s="60"/>
      <c r="J79" s="60"/>
      <c r="K79" s="60"/>
      <c r="L79" s="18" t="s">
        <v>16</v>
      </c>
      <c r="M79" s="32">
        <v>19</v>
      </c>
      <c r="N79" s="32">
        <v>52</v>
      </c>
    </row>
    <row r="80" spans="2:14" x14ac:dyDescent="0.25">
      <c r="B80" s="60">
        <f t="shared" si="9"/>
        <v>19</v>
      </c>
      <c r="C80" s="60"/>
      <c r="D80" s="60"/>
      <c r="E80" s="60"/>
      <c r="F80" s="60"/>
      <c r="G80" s="60"/>
      <c r="H80" s="60"/>
      <c r="I80" s="60"/>
      <c r="J80" s="60"/>
      <c r="K80" s="60"/>
      <c r="L80" s="18" t="s">
        <v>15</v>
      </c>
      <c r="M80" s="32">
        <v>2</v>
      </c>
      <c r="N80" s="32">
        <v>17</v>
      </c>
    </row>
    <row r="81" spans="2:14" ht="17.25" customHeight="1" x14ac:dyDescent="0.25">
      <c r="B81" s="60">
        <f t="shared" si="9"/>
        <v>44</v>
      </c>
      <c r="C81" s="60"/>
      <c r="D81" s="60"/>
      <c r="E81" s="60"/>
      <c r="F81" s="60"/>
      <c r="G81" s="60"/>
      <c r="H81" s="60"/>
      <c r="I81" s="60"/>
      <c r="J81" s="60"/>
      <c r="K81" s="60"/>
      <c r="L81" s="18" t="s">
        <v>17</v>
      </c>
      <c r="M81" s="32">
        <v>16</v>
      </c>
      <c r="N81" s="32">
        <v>28</v>
      </c>
    </row>
    <row r="82" spans="2:14" x14ac:dyDescent="0.25">
      <c r="B82" s="60">
        <f t="shared" si="9"/>
        <v>0</v>
      </c>
      <c r="C82" s="60"/>
      <c r="D82" s="60"/>
      <c r="E82" s="60"/>
      <c r="F82" s="60"/>
      <c r="G82" s="60"/>
      <c r="H82" s="60"/>
      <c r="I82" s="60"/>
      <c r="J82" s="60"/>
      <c r="K82" s="60"/>
      <c r="L82" s="18" t="s">
        <v>156</v>
      </c>
      <c r="M82" s="32">
        <v>0</v>
      </c>
      <c r="N82" s="32">
        <v>0</v>
      </c>
    </row>
    <row r="83" spans="2:14" x14ac:dyDescent="0.25">
      <c r="B83" s="60">
        <f>M83+N83</f>
        <v>83</v>
      </c>
      <c r="C83" s="60"/>
      <c r="D83" s="60"/>
      <c r="E83" s="60"/>
      <c r="F83" s="60"/>
      <c r="G83" s="60"/>
      <c r="H83" s="60"/>
      <c r="I83" s="60"/>
      <c r="J83" s="60"/>
      <c r="K83" s="60"/>
      <c r="L83" s="18" t="s">
        <v>18</v>
      </c>
      <c r="M83" s="32">
        <v>14</v>
      </c>
      <c r="N83" s="32">
        <v>69</v>
      </c>
    </row>
    <row r="84" spans="2:14" x14ac:dyDescent="0.25">
      <c r="B84" s="64">
        <f>M84+N84</f>
        <v>0</v>
      </c>
      <c r="C84" s="65"/>
      <c r="D84" s="65"/>
      <c r="E84" s="65"/>
      <c r="F84" s="65"/>
      <c r="G84" s="65"/>
      <c r="H84" s="65"/>
      <c r="I84" s="65"/>
      <c r="J84" s="65"/>
      <c r="K84" s="66"/>
      <c r="L84" s="18" t="s">
        <v>133</v>
      </c>
      <c r="M84" s="32">
        <v>0</v>
      </c>
      <c r="N84" s="32">
        <v>0</v>
      </c>
    </row>
    <row r="85" spans="2:14" x14ac:dyDescent="0.25">
      <c r="B85" s="46">
        <f>B86+B87+B88</f>
        <v>61</v>
      </c>
      <c r="C85" s="46"/>
      <c r="D85" s="46"/>
      <c r="E85" s="46"/>
      <c r="F85" s="46"/>
      <c r="G85" s="46"/>
      <c r="H85" s="47" t="s">
        <v>19</v>
      </c>
      <c r="I85" s="47"/>
      <c r="J85" s="47"/>
      <c r="K85" s="47"/>
      <c r="L85" s="47"/>
      <c r="M85" s="28">
        <f>SUM(M86:M88)</f>
        <v>19</v>
      </c>
      <c r="N85" s="28">
        <f>SUM(N86:N88)</f>
        <v>42</v>
      </c>
    </row>
    <row r="86" spans="2:14" x14ac:dyDescent="0.25">
      <c r="B86" s="48">
        <f>M86+N86</f>
        <v>19</v>
      </c>
      <c r="C86" s="48"/>
      <c r="D86" s="48"/>
      <c r="E86" s="48"/>
      <c r="F86" s="48"/>
      <c r="G86" s="48"/>
      <c r="H86" s="48"/>
      <c r="I86" s="48"/>
      <c r="J86" s="48"/>
      <c r="K86" s="48"/>
      <c r="L86" s="18" t="s">
        <v>196</v>
      </c>
      <c r="M86" s="32">
        <v>10</v>
      </c>
      <c r="N86" s="32">
        <v>9</v>
      </c>
    </row>
    <row r="87" spans="2:14" x14ac:dyDescent="0.25">
      <c r="B87" s="78">
        <f>SUM(M87:N87)</f>
        <v>24</v>
      </c>
      <c r="C87" s="79"/>
      <c r="D87" s="79"/>
      <c r="E87" s="79"/>
      <c r="F87" s="79"/>
      <c r="G87" s="79"/>
      <c r="H87" s="79"/>
      <c r="I87" s="79"/>
      <c r="J87" s="79"/>
      <c r="K87" s="80"/>
      <c r="L87" s="18" t="s">
        <v>16</v>
      </c>
      <c r="M87" s="32">
        <v>3</v>
      </c>
      <c r="N87" s="32">
        <v>21</v>
      </c>
    </row>
    <row r="88" spans="2:14" x14ac:dyDescent="0.25">
      <c r="B88" s="78">
        <f>SUM(M88:N88)</f>
        <v>18</v>
      </c>
      <c r="C88" s="79"/>
      <c r="D88" s="79"/>
      <c r="E88" s="79"/>
      <c r="F88" s="79"/>
      <c r="G88" s="79"/>
      <c r="H88" s="79"/>
      <c r="I88" s="79"/>
      <c r="J88" s="79"/>
      <c r="K88" s="80"/>
      <c r="L88" s="18" t="s">
        <v>17</v>
      </c>
      <c r="M88" s="32">
        <v>6</v>
      </c>
      <c r="N88" s="32">
        <v>12</v>
      </c>
    </row>
    <row r="89" spans="2:14" x14ac:dyDescent="0.25">
      <c r="B89" s="49">
        <f>B90+B97+B103</f>
        <v>423</v>
      </c>
      <c r="C89" s="50"/>
      <c r="D89" s="51"/>
      <c r="E89" s="52" t="s">
        <v>32</v>
      </c>
      <c r="F89" s="53"/>
      <c r="G89" s="53"/>
      <c r="H89" s="53"/>
      <c r="I89" s="53"/>
      <c r="J89" s="53"/>
      <c r="K89" s="53"/>
      <c r="L89" s="54"/>
      <c r="M89" s="13">
        <f>M90+M97+M103</f>
        <v>142</v>
      </c>
      <c r="N89" s="13">
        <f>N90+N97+N103</f>
        <v>281</v>
      </c>
    </row>
    <row r="90" spans="2:14" x14ac:dyDescent="0.25">
      <c r="B90" s="46">
        <f>SUM(B91:K96)</f>
        <v>326</v>
      </c>
      <c r="C90" s="46"/>
      <c r="D90" s="46"/>
      <c r="E90" s="46"/>
      <c r="F90" s="46"/>
      <c r="G90" s="46"/>
      <c r="H90" s="47" t="s">
        <v>14</v>
      </c>
      <c r="I90" s="47"/>
      <c r="J90" s="47"/>
      <c r="K90" s="47"/>
      <c r="L90" s="47"/>
      <c r="M90" s="28">
        <f>SUM(M91:M96)</f>
        <v>102</v>
      </c>
      <c r="N90" s="28">
        <f>SUM(N91:N96)</f>
        <v>224</v>
      </c>
    </row>
    <row r="91" spans="2:14" x14ac:dyDescent="0.25">
      <c r="B91" s="60">
        <f>M91+N91</f>
        <v>37</v>
      </c>
      <c r="C91" s="60"/>
      <c r="D91" s="60"/>
      <c r="E91" s="60"/>
      <c r="F91" s="60"/>
      <c r="G91" s="60"/>
      <c r="H91" s="60"/>
      <c r="I91" s="60"/>
      <c r="J91" s="60"/>
      <c r="K91" s="60"/>
      <c r="L91" s="18" t="s">
        <v>148</v>
      </c>
      <c r="M91" s="32">
        <v>13</v>
      </c>
      <c r="N91" s="32">
        <v>24</v>
      </c>
    </row>
    <row r="92" spans="2:14" x14ac:dyDescent="0.25">
      <c r="B92" s="60">
        <f t="shared" ref="B92:B96" si="10">M92+N92</f>
        <v>41</v>
      </c>
      <c r="C92" s="60"/>
      <c r="D92" s="60"/>
      <c r="E92" s="60"/>
      <c r="F92" s="60"/>
      <c r="G92" s="60"/>
      <c r="H92" s="60"/>
      <c r="I92" s="60"/>
      <c r="J92" s="60"/>
      <c r="K92" s="60"/>
      <c r="L92" s="18" t="s">
        <v>175</v>
      </c>
      <c r="M92" s="32">
        <v>14</v>
      </c>
      <c r="N92" s="32">
        <v>27</v>
      </c>
    </row>
    <row r="93" spans="2:14" x14ac:dyDescent="0.25">
      <c r="B93" s="60">
        <f t="shared" si="10"/>
        <v>98</v>
      </c>
      <c r="C93" s="60"/>
      <c r="D93" s="60"/>
      <c r="E93" s="60"/>
      <c r="F93" s="60"/>
      <c r="G93" s="60"/>
      <c r="H93" s="60"/>
      <c r="I93" s="60"/>
      <c r="J93" s="60"/>
      <c r="K93" s="60"/>
      <c r="L93" s="18" t="s">
        <v>146</v>
      </c>
      <c r="M93" s="32">
        <v>21</v>
      </c>
      <c r="N93" s="32">
        <v>77</v>
      </c>
    </row>
    <row r="94" spans="2:14" x14ac:dyDescent="0.25">
      <c r="B94" s="60">
        <f t="shared" si="10"/>
        <v>23</v>
      </c>
      <c r="C94" s="60"/>
      <c r="D94" s="60"/>
      <c r="E94" s="60"/>
      <c r="F94" s="60"/>
      <c r="G94" s="60"/>
      <c r="H94" s="60"/>
      <c r="I94" s="60"/>
      <c r="J94" s="60"/>
      <c r="K94" s="60"/>
      <c r="L94" s="18" t="s">
        <v>150</v>
      </c>
      <c r="M94" s="32">
        <v>3</v>
      </c>
      <c r="N94" s="32">
        <v>20</v>
      </c>
    </row>
    <row r="95" spans="2:14" x14ac:dyDescent="0.25">
      <c r="B95" s="60">
        <f t="shared" si="10"/>
        <v>67</v>
      </c>
      <c r="C95" s="60"/>
      <c r="D95" s="60"/>
      <c r="E95" s="60"/>
      <c r="F95" s="60"/>
      <c r="G95" s="60"/>
      <c r="H95" s="60"/>
      <c r="I95" s="60"/>
      <c r="J95" s="60"/>
      <c r="K95" s="60"/>
      <c r="L95" s="18" t="s">
        <v>152</v>
      </c>
      <c r="M95" s="32">
        <v>5</v>
      </c>
      <c r="N95" s="32">
        <v>62</v>
      </c>
    </row>
    <row r="96" spans="2:14" x14ac:dyDescent="0.25">
      <c r="B96" s="60">
        <f t="shared" si="10"/>
        <v>60</v>
      </c>
      <c r="C96" s="60"/>
      <c r="D96" s="60"/>
      <c r="E96" s="60"/>
      <c r="F96" s="60"/>
      <c r="G96" s="60"/>
      <c r="H96" s="60"/>
      <c r="I96" s="60"/>
      <c r="J96" s="60"/>
      <c r="K96" s="60"/>
      <c r="L96" s="18" t="s">
        <v>21</v>
      </c>
      <c r="M96" s="32">
        <v>46</v>
      </c>
      <c r="N96" s="32">
        <v>14</v>
      </c>
    </row>
    <row r="97" spans="2:14" x14ac:dyDescent="0.25">
      <c r="B97" s="46">
        <f>SUM(B98:K102)</f>
        <v>97</v>
      </c>
      <c r="C97" s="46"/>
      <c r="D97" s="46"/>
      <c r="E97" s="46"/>
      <c r="F97" s="46"/>
      <c r="G97" s="46"/>
      <c r="H97" s="47" t="s">
        <v>33</v>
      </c>
      <c r="I97" s="47"/>
      <c r="J97" s="47"/>
      <c r="K97" s="47"/>
      <c r="L97" s="47"/>
      <c r="M97" s="28">
        <f>SUM(M98:M102)</f>
        <v>40</v>
      </c>
      <c r="N97" s="28">
        <f>SUM(N98:N102)</f>
        <v>57</v>
      </c>
    </row>
    <row r="98" spans="2:14" x14ac:dyDescent="0.25">
      <c r="B98" s="60">
        <f t="shared" ref="B98:B102" si="11">M98+N98</f>
        <v>40</v>
      </c>
      <c r="C98" s="60"/>
      <c r="D98" s="60"/>
      <c r="E98" s="60"/>
      <c r="F98" s="60"/>
      <c r="G98" s="60"/>
      <c r="H98" s="60"/>
      <c r="I98" s="60"/>
      <c r="J98" s="60"/>
      <c r="K98" s="60"/>
      <c r="L98" s="18" t="s">
        <v>146</v>
      </c>
      <c r="M98" s="32">
        <v>11</v>
      </c>
      <c r="N98" s="32">
        <v>29</v>
      </c>
    </row>
    <row r="99" spans="2:14" x14ac:dyDescent="0.25">
      <c r="B99" s="60">
        <f t="shared" si="11"/>
        <v>0</v>
      </c>
      <c r="C99" s="60"/>
      <c r="D99" s="60"/>
      <c r="E99" s="60"/>
      <c r="F99" s="60"/>
      <c r="G99" s="60"/>
      <c r="H99" s="60"/>
      <c r="I99" s="60"/>
      <c r="J99" s="60"/>
      <c r="K99" s="60"/>
      <c r="L99" s="18" t="s">
        <v>22</v>
      </c>
      <c r="M99" s="32">
        <v>0</v>
      </c>
      <c r="N99" s="32">
        <v>0</v>
      </c>
    </row>
    <row r="100" spans="2:14" x14ac:dyDescent="0.25">
      <c r="B100" s="60">
        <f t="shared" si="11"/>
        <v>0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18" t="s">
        <v>23</v>
      </c>
      <c r="M100" s="32">
        <v>0</v>
      </c>
      <c r="N100" s="32">
        <v>0</v>
      </c>
    </row>
    <row r="101" spans="2:14" x14ac:dyDescent="0.25">
      <c r="B101" s="60">
        <f t="shared" si="11"/>
        <v>30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18" t="s">
        <v>21</v>
      </c>
      <c r="M101" s="32">
        <v>8</v>
      </c>
      <c r="N101" s="32">
        <v>22</v>
      </c>
    </row>
    <row r="102" spans="2:14" x14ac:dyDescent="0.25">
      <c r="B102" s="60">
        <f t="shared" si="11"/>
        <v>27</v>
      </c>
      <c r="C102" s="60"/>
      <c r="D102" s="60"/>
      <c r="E102" s="60"/>
      <c r="F102" s="60"/>
      <c r="G102" s="60"/>
      <c r="H102" s="60"/>
      <c r="I102" s="60"/>
      <c r="J102" s="60"/>
      <c r="K102" s="60"/>
      <c r="L102" s="18" t="s">
        <v>24</v>
      </c>
      <c r="M102" s="32">
        <v>21</v>
      </c>
      <c r="N102" s="32">
        <v>6</v>
      </c>
    </row>
    <row r="103" spans="2:14" x14ac:dyDescent="0.25">
      <c r="B103" s="46">
        <f>B104+B105</f>
        <v>0</v>
      </c>
      <c r="C103" s="46"/>
      <c r="D103" s="46"/>
      <c r="E103" s="46"/>
      <c r="F103" s="46"/>
      <c r="G103" s="46"/>
      <c r="H103" s="47" t="s">
        <v>26</v>
      </c>
      <c r="I103" s="47"/>
      <c r="J103" s="47"/>
      <c r="K103" s="47"/>
      <c r="L103" s="47"/>
      <c r="M103" s="28">
        <f>M104+M105</f>
        <v>0</v>
      </c>
      <c r="N103" s="28">
        <f>N104+N105</f>
        <v>0</v>
      </c>
    </row>
    <row r="104" spans="2:14" x14ac:dyDescent="0.25">
      <c r="B104" s="60">
        <f>M104+N104</f>
        <v>0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18" t="s">
        <v>22</v>
      </c>
      <c r="M104" s="32">
        <v>0</v>
      </c>
      <c r="N104" s="32">
        <v>0</v>
      </c>
    </row>
    <row r="105" spans="2:14" x14ac:dyDescent="0.25">
      <c r="B105" s="60">
        <f>M105+N105</f>
        <v>0</v>
      </c>
      <c r="C105" s="60"/>
      <c r="D105" s="60"/>
      <c r="E105" s="60"/>
      <c r="F105" s="60"/>
      <c r="G105" s="60"/>
      <c r="H105" s="60"/>
      <c r="I105" s="60"/>
      <c r="J105" s="60"/>
      <c r="K105" s="60"/>
      <c r="L105" s="18" t="s">
        <v>146</v>
      </c>
      <c r="M105" s="32">
        <v>0</v>
      </c>
      <c r="N105" s="32">
        <v>0</v>
      </c>
    </row>
    <row r="106" spans="2:14" x14ac:dyDescent="0.25">
      <c r="B106" s="97" t="s">
        <v>170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9"/>
    </row>
    <row r="107" spans="2:14" ht="20.25" x14ac:dyDescent="0.25">
      <c r="B107" s="63" t="s">
        <v>110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2:14" x14ac:dyDescent="0.25">
      <c r="B108" s="93" t="s">
        <v>177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19" t="s">
        <v>10</v>
      </c>
      <c r="N108" s="19" t="s">
        <v>11</v>
      </c>
    </row>
    <row r="109" spans="2:14" x14ac:dyDescent="0.25">
      <c r="B109" s="20">
        <f>M109+N109</f>
        <v>50</v>
      </c>
      <c r="C109" s="92" t="s">
        <v>111</v>
      </c>
      <c r="D109" s="92"/>
      <c r="E109" s="92"/>
      <c r="F109" s="92"/>
      <c r="G109" s="92"/>
      <c r="H109" s="92"/>
      <c r="I109" s="92"/>
      <c r="J109" s="92"/>
      <c r="K109" s="92"/>
      <c r="L109" s="92"/>
      <c r="M109" s="7">
        <f>M110</f>
        <v>18</v>
      </c>
      <c r="N109" s="7">
        <f>N110</f>
        <v>32</v>
      </c>
    </row>
    <row r="110" spans="2:14" x14ac:dyDescent="0.25">
      <c r="B110" s="77">
        <f>SUM(M110:N110)</f>
        <v>50</v>
      </c>
      <c r="C110" s="77"/>
      <c r="D110" s="77"/>
      <c r="E110" s="81" t="s">
        <v>112</v>
      </c>
      <c r="F110" s="81"/>
      <c r="G110" s="81"/>
      <c r="H110" s="81"/>
      <c r="I110" s="81"/>
      <c r="J110" s="81"/>
      <c r="K110" s="81"/>
      <c r="L110" s="81"/>
      <c r="M110" s="10">
        <f>M111+M112+M113+M114+M115</f>
        <v>18</v>
      </c>
      <c r="N110" s="10">
        <f>N111+N112+N113+N114+N115</f>
        <v>32</v>
      </c>
    </row>
    <row r="111" spans="2:14" x14ac:dyDescent="0.25">
      <c r="B111" s="64">
        <f>SUM(M111:N111)</f>
        <v>1</v>
      </c>
      <c r="C111" s="65"/>
      <c r="D111" s="65"/>
      <c r="E111" s="65"/>
      <c r="F111" s="65"/>
      <c r="G111" s="65"/>
      <c r="H111" s="65"/>
      <c r="I111" s="65"/>
      <c r="J111" s="65"/>
      <c r="K111" s="18"/>
      <c r="L111" s="18" t="s">
        <v>16</v>
      </c>
      <c r="M111" s="32">
        <v>0</v>
      </c>
      <c r="N111" s="32">
        <v>1</v>
      </c>
    </row>
    <row r="112" spans="2:14" x14ac:dyDescent="0.25">
      <c r="B112" s="64">
        <f t="shared" ref="B112:B115" si="12">SUM(M112:N112)</f>
        <v>1</v>
      </c>
      <c r="C112" s="65"/>
      <c r="D112" s="65"/>
      <c r="E112" s="65"/>
      <c r="F112" s="65"/>
      <c r="G112" s="65"/>
      <c r="H112" s="65"/>
      <c r="I112" s="65"/>
      <c r="J112" s="65"/>
      <c r="K112" s="18"/>
      <c r="L112" s="18" t="s">
        <v>161</v>
      </c>
      <c r="M112" s="32">
        <v>1</v>
      </c>
      <c r="N112" s="32">
        <v>0</v>
      </c>
    </row>
    <row r="113" spans="2:14" x14ac:dyDescent="0.25">
      <c r="B113" s="64">
        <f t="shared" si="12"/>
        <v>16</v>
      </c>
      <c r="C113" s="65"/>
      <c r="D113" s="65"/>
      <c r="E113" s="65"/>
      <c r="F113" s="65"/>
      <c r="G113" s="65"/>
      <c r="H113" s="65"/>
      <c r="I113" s="65"/>
      <c r="J113" s="65"/>
      <c r="K113" s="18"/>
      <c r="L113" s="18" t="s">
        <v>18</v>
      </c>
      <c r="M113" s="32">
        <v>2</v>
      </c>
      <c r="N113" s="32">
        <v>14</v>
      </c>
    </row>
    <row r="114" spans="2:14" x14ac:dyDescent="0.25">
      <c r="B114" s="64">
        <f t="shared" si="12"/>
        <v>12</v>
      </c>
      <c r="C114" s="65"/>
      <c r="D114" s="65"/>
      <c r="E114" s="65"/>
      <c r="F114" s="65"/>
      <c r="G114" s="65"/>
      <c r="H114" s="65"/>
      <c r="I114" s="65"/>
      <c r="J114" s="65"/>
      <c r="K114" s="18"/>
      <c r="L114" s="18" t="s">
        <v>17</v>
      </c>
      <c r="M114" s="32">
        <v>8</v>
      </c>
      <c r="N114" s="32">
        <v>4</v>
      </c>
    </row>
    <row r="115" spans="2:14" x14ac:dyDescent="0.25">
      <c r="B115" s="64">
        <f t="shared" si="12"/>
        <v>20</v>
      </c>
      <c r="C115" s="65"/>
      <c r="D115" s="65"/>
      <c r="E115" s="65"/>
      <c r="F115" s="65"/>
      <c r="G115" s="65"/>
      <c r="H115" s="65"/>
      <c r="I115" s="65"/>
      <c r="J115" s="65"/>
      <c r="K115" s="18"/>
      <c r="L115" s="18" t="s">
        <v>160</v>
      </c>
      <c r="M115" s="32">
        <v>7</v>
      </c>
      <c r="N115" s="32">
        <v>13</v>
      </c>
    </row>
    <row r="116" spans="2:14" x14ac:dyDescent="0.25">
      <c r="B116" s="184"/>
      <c r="C116" s="184"/>
      <c r="D116" s="184"/>
      <c r="E116" s="184"/>
      <c r="F116" s="184"/>
      <c r="G116" s="184"/>
      <c r="H116" s="184"/>
      <c r="I116" s="184"/>
      <c r="J116" s="184"/>
      <c r="K116" s="184"/>
      <c r="L116" s="184"/>
      <c r="M116" s="184"/>
      <c r="N116" s="184"/>
    </row>
    <row r="117" spans="2:14" ht="20.25" x14ac:dyDescent="0.25">
      <c r="B117" s="63" t="s">
        <v>145</v>
      </c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2:14" x14ac:dyDescent="0.25">
      <c r="B118" s="93" t="s">
        <v>192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19" t="s">
        <v>10</v>
      </c>
      <c r="N118" s="19" t="s">
        <v>11</v>
      </c>
    </row>
    <row r="119" spans="2:14" x14ac:dyDescent="0.25">
      <c r="B119" s="20">
        <f>B120+B132</f>
        <v>888</v>
      </c>
      <c r="C119" s="92" t="s">
        <v>103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7">
        <f>M120+M132</f>
        <v>355</v>
      </c>
      <c r="N119" s="7">
        <f>N120+N132</f>
        <v>515</v>
      </c>
    </row>
    <row r="120" spans="2:14" x14ac:dyDescent="0.25">
      <c r="B120" s="77">
        <f>B121+B128</f>
        <v>321</v>
      </c>
      <c r="C120" s="77"/>
      <c r="D120" s="77"/>
      <c r="E120" s="81" t="s">
        <v>155</v>
      </c>
      <c r="F120" s="81"/>
      <c r="G120" s="81"/>
      <c r="H120" s="81"/>
      <c r="I120" s="81"/>
      <c r="J120" s="81"/>
      <c r="K120" s="81"/>
      <c r="L120" s="81"/>
      <c r="M120" s="10">
        <f>M121+M128</f>
        <v>71</v>
      </c>
      <c r="N120" s="10">
        <f>N121+N128</f>
        <v>232</v>
      </c>
    </row>
    <row r="121" spans="2:14" x14ac:dyDescent="0.25">
      <c r="B121" s="46">
        <f>SUM(B122:J127)</f>
        <v>275</v>
      </c>
      <c r="C121" s="46"/>
      <c r="D121" s="46"/>
      <c r="E121" s="46"/>
      <c r="F121" s="46"/>
      <c r="G121" s="46"/>
      <c r="H121" s="47" t="s">
        <v>14</v>
      </c>
      <c r="I121" s="47"/>
      <c r="J121" s="47"/>
      <c r="K121" s="47"/>
      <c r="L121" s="47"/>
      <c r="M121" s="14">
        <f>SUM(M122:M127)</f>
        <v>55</v>
      </c>
      <c r="N121" s="14">
        <f>SUM(N122:N127)</f>
        <v>220</v>
      </c>
    </row>
    <row r="122" spans="2:14" x14ac:dyDescent="0.25">
      <c r="B122" s="60">
        <f>M122+N122</f>
        <v>39</v>
      </c>
      <c r="C122" s="60"/>
      <c r="D122" s="60"/>
      <c r="E122" s="60"/>
      <c r="F122" s="60"/>
      <c r="G122" s="60"/>
      <c r="H122" s="60"/>
      <c r="I122" s="60"/>
      <c r="J122" s="60"/>
      <c r="K122" s="60"/>
      <c r="L122" s="18" t="s">
        <v>17</v>
      </c>
      <c r="M122" s="40">
        <v>18</v>
      </c>
      <c r="N122" s="40">
        <v>21</v>
      </c>
    </row>
    <row r="123" spans="2:14" x14ac:dyDescent="0.25">
      <c r="B123" s="64">
        <f>SUM(M123:N123)</f>
        <v>24</v>
      </c>
      <c r="C123" s="65"/>
      <c r="D123" s="65"/>
      <c r="E123" s="65"/>
      <c r="F123" s="65"/>
      <c r="G123" s="65"/>
      <c r="H123" s="65"/>
      <c r="I123" s="65"/>
      <c r="J123" s="65"/>
      <c r="K123" s="66"/>
      <c r="L123" s="18" t="s">
        <v>134</v>
      </c>
      <c r="M123" s="40">
        <v>5</v>
      </c>
      <c r="N123" s="40">
        <v>19</v>
      </c>
    </row>
    <row r="124" spans="2:14" x14ac:dyDescent="0.25">
      <c r="B124" s="60">
        <f>M124+N124</f>
        <v>95</v>
      </c>
      <c r="C124" s="60"/>
      <c r="D124" s="60"/>
      <c r="E124" s="60"/>
      <c r="F124" s="60"/>
      <c r="G124" s="60"/>
      <c r="H124" s="60"/>
      <c r="I124" s="60"/>
      <c r="J124" s="60"/>
      <c r="K124" s="60"/>
      <c r="L124" s="18" t="s">
        <v>18</v>
      </c>
      <c r="M124" s="40">
        <v>13</v>
      </c>
      <c r="N124" s="40">
        <v>82</v>
      </c>
    </row>
    <row r="125" spans="2:14" x14ac:dyDescent="0.25">
      <c r="B125" s="60">
        <f>M125+N125</f>
        <v>68</v>
      </c>
      <c r="C125" s="60"/>
      <c r="D125" s="60"/>
      <c r="E125" s="60"/>
      <c r="F125" s="60"/>
      <c r="G125" s="60"/>
      <c r="H125" s="60"/>
      <c r="I125" s="60"/>
      <c r="J125" s="60"/>
      <c r="K125" s="37"/>
      <c r="L125" s="18" t="s">
        <v>16</v>
      </c>
      <c r="M125" s="40">
        <v>9</v>
      </c>
      <c r="N125" s="40">
        <v>59</v>
      </c>
    </row>
    <row r="126" spans="2:14" x14ac:dyDescent="0.25">
      <c r="B126" s="60">
        <f>M126+N126</f>
        <v>14</v>
      </c>
      <c r="C126" s="60"/>
      <c r="D126" s="60"/>
      <c r="E126" s="60"/>
      <c r="F126" s="60"/>
      <c r="G126" s="60"/>
      <c r="H126" s="60"/>
      <c r="I126" s="60"/>
      <c r="J126" s="60"/>
      <c r="K126" s="37"/>
      <c r="L126" s="18" t="s">
        <v>15</v>
      </c>
      <c r="M126" s="40">
        <v>1</v>
      </c>
      <c r="N126" s="40">
        <v>13</v>
      </c>
    </row>
    <row r="127" spans="2:14" x14ac:dyDescent="0.25">
      <c r="B127" s="60">
        <f>SUM(M127:N127)</f>
        <v>35</v>
      </c>
      <c r="C127" s="60"/>
      <c r="D127" s="60"/>
      <c r="E127" s="60"/>
      <c r="F127" s="60"/>
      <c r="G127" s="60"/>
      <c r="H127" s="60"/>
      <c r="I127" s="60"/>
      <c r="J127" s="60"/>
      <c r="K127" s="37"/>
      <c r="L127" s="18" t="s">
        <v>160</v>
      </c>
      <c r="M127" s="40">
        <v>9</v>
      </c>
      <c r="N127" s="40">
        <v>26</v>
      </c>
    </row>
    <row r="128" spans="2:14" x14ac:dyDescent="0.25">
      <c r="B128" s="46">
        <f>B129+B131+B130</f>
        <v>46</v>
      </c>
      <c r="C128" s="46"/>
      <c r="D128" s="46"/>
      <c r="E128" s="46"/>
      <c r="F128" s="46"/>
      <c r="G128" s="46"/>
      <c r="H128" s="47" t="s">
        <v>19</v>
      </c>
      <c r="I128" s="47"/>
      <c r="J128" s="47"/>
      <c r="K128" s="47"/>
      <c r="L128" s="47"/>
      <c r="M128" s="14">
        <f>M129+M131+M130</f>
        <v>16</v>
      </c>
      <c r="N128" s="14">
        <f>N129+N131-N130</f>
        <v>12</v>
      </c>
    </row>
    <row r="129" spans="2:14" ht="15.75" customHeight="1" x14ac:dyDescent="0.25">
      <c r="B129" s="60">
        <f>M129+N129</f>
        <v>24</v>
      </c>
      <c r="C129" s="60"/>
      <c r="D129" s="60"/>
      <c r="E129" s="60"/>
      <c r="F129" s="60"/>
      <c r="G129" s="60"/>
      <c r="H129" s="60"/>
      <c r="I129" s="60"/>
      <c r="J129" s="60"/>
      <c r="K129" s="60"/>
      <c r="L129" s="18" t="s">
        <v>31</v>
      </c>
      <c r="M129" s="40">
        <v>3</v>
      </c>
      <c r="N129" s="40">
        <v>21</v>
      </c>
    </row>
    <row r="130" spans="2:14" ht="15.75" customHeight="1" x14ac:dyDescent="0.25">
      <c r="B130" s="64">
        <f>SUM(M130:N130)</f>
        <v>22</v>
      </c>
      <c r="C130" s="65"/>
      <c r="D130" s="65"/>
      <c r="E130" s="65"/>
      <c r="F130" s="65"/>
      <c r="G130" s="65"/>
      <c r="H130" s="65"/>
      <c r="I130" s="65"/>
      <c r="J130" s="65"/>
      <c r="K130" s="66"/>
      <c r="L130" s="18" t="s">
        <v>160</v>
      </c>
      <c r="M130" s="40">
        <v>13</v>
      </c>
      <c r="N130" s="40">
        <v>9</v>
      </c>
    </row>
    <row r="131" spans="2:14" x14ac:dyDescent="0.25">
      <c r="B131" s="60">
        <f>M131+N131</f>
        <v>0</v>
      </c>
      <c r="C131" s="60"/>
      <c r="D131" s="60"/>
      <c r="E131" s="60"/>
      <c r="F131" s="60"/>
      <c r="G131" s="60"/>
      <c r="H131" s="60"/>
      <c r="I131" s="60"/>
      <c r="J131" s="60"/>
      <c r="K131" s="37"/>
      <c r="L131" s="18" t="s">
        <v>102</v>
      </c>
      <c r="M131" s="40">
        <v>0</v>
      </c>
      <c r="N131" s="40">
        <v>0</v>
      </c>
    </row>
    <row r="132" spans="2:14" x14ac:dyDescent="0.25">
      <c r="B132" s="77">
        <f>B133+B142+B149</f>
        <v>567</v>
      </c>
      <c r="C132" s="77"/>
      <c r="D132" s="77"/>
      <c r="E132" s="81" t="s">
        <v>95</v>
      </c>
      <c r="F132" s="81"/>
      <c r="G132" s="81"/>
      <c r="H132" s="81"/>
      <c r="I132" s="81"/>
      <c r="J132" s="81"/>
      <c r="K132" s="81"/>
      <c r="L132" s="81"/>
      <c r="M132" s="10">
        <f>M133+M142+M149</f>
        <v>284</v>
      </c>
      <c r="N132" s="10">
        <f>N133+N142+N149</f>
        <v>283</v>
      </c>
    </row>
    <row r="133" spans="2:14" x14ac:dyDescent="0.25">
      <c r="B133" s="46">
        <f>SUM(B134:K141)</f>
        <v>308</v>
      </c>
      <c r="C133" s="46"/>
      <c r="D133" s="46"/>
      <c r="E133" s="46"/>
      <c r="F133" s="46"/>
      <c r="G133" s="46"/>
      <c r="H133" s="47" t="s">
        <v>14</v>
      </c>
      <c r="I133" s="47"/>
      <c r="J133" s="47"/>
      <c r="K133" s="47"/>
      <c r="L133" s="47"/>
      <c r="M133" s="14">
        <f>SUM(M134:M141)</f>
        <v>180</v>
      </c>
      <c r="N133" s="14">
        <f>SUM(N134:N141)</f>
        <v>128</v>
      </c>
    </row>
    <row r="134" spans="2:14" x14ac:dyDescent="0.25">
      <c r="B134" s="60">
        <f t="shared" ref="B134:B141" si="13">M134+N134</f>
        <v>72</v>
      </c>
      <c r="C134" s="60"/>
      <c r="D134" s="60"/>
      <c r="E134" s="60"/>
      <c r="F134" s="60"/>
      <c r="G134" s="60"/>
      <c r="H134" s="60"/>
      <c r="I134" s="60"/>
      <c r="J134" s="60"/>
      <c r="K134" s="60"/>
      <c r="L134" s="18" t="s">
        <v>146</v>
      </c>
      <c r="M134" s="32">
        <v>14</v>
      </c>
      <c r="N134" s="32">
        <v>58</v>
      </c>
    </row>
    <row r="135" spans="2:14" x14ac:dyDescent="0.25">
      <c r="B135" s="60">
        <f t="shared" si="13"/>
        <v>32</v>
      </c>
      <c r="C135" s="60"/>
      <c r="D135" s="60"/>
      <c r="E135" s="60"/>
      <c r="F135" s="60"/>
      <c r="G135" s="60"/>
      <c r="H135" s="60"/>
      <c r="I135" s="60"/>
      <c r="J135" s="60"/>
      <c r="K135" s="60"/>
      <c r="L135" s="18" t="s">
        <v>162</v>
      </c>
      <c r="M135" s="32">
        <v>8</v>
      </c>
      <c r="N135" s="32">
        <v>24</v>
      </c>
    </row>
    <row r="136" spans="2:14" x14ac:dyDescent="0.25">
      <c r="B136" s="60">
        <f t="shared" si="13"/>
        <v>42</v>
      </c>
      <c r="C136" s="60"/>
      <c r="D136" s="60"/>
      <c r="E136" s="60"/>
      <c r="F136" s="60"/>
      <c r="G136" s="60"/>
      <c r="H136" s="60"/>
      <c r="I136" s="60"/>
      <c r="J136" s="60"/>
      <c r="K136" s="60"/>
      <c r="L136" s="18" t="s">
        <v>163</v>
      </c>
      <c r="M136" s="32">
        <v>25</v>
      </c>
      <c r="N136" s="32">
        <v>17</v>
      </c>
    </row>
    <row r="137" spans="2:14" x14ac:dyDescent="0.25">
      <c r="B137" s="60">
        <f t="shared" si="13"/>
        <v>16</v>
      </c>
      <c r="C137" s="60"/>
      <c r="D137" s="60"/>
      <c r="E137" s="60"/>
      <c r="F137" s="60"/>
      <c r="G137" s="60"/>
      <c r="H137" s="60"/>
      <c r="I137" s="60"/>
      <c r="J137" s="60"/>
      <c r="K137" s="60"/>
      <c r="L137" s="18" t="s">
        <v>147</v>
      </c>
      <c r="M137" s="32">
        <v>15</v>
      </c>
      <c r="N137" s="32">
        <v>1</v>
      </c>
    </row>
    <row r="138" spans="2:14" x14ac:dyDescent="0.25">
      <c r="B138" s="60">
        <f t="shared" si="13"/>
        <v>23</v>
      </c>
      <c r="C138" s="60"/>
      <c r="D138" s="60"/>
      <c r="E138" s="60"/>
      <c r="F138" s="60"/>
      <c r="G138" s="60"/>
      <c r="H138" s="60"/>
      <c r="I138" s="60"/>
      <c r="J138" s="60"/>
      <c r="K138" s="60"/>
      <c r="L138" s="18" t="s">
        <v>164</v>
      </c>
      <c r="M138" s="32">
        <v>20</v>
      </c>
      <c r="N138" s="32">
        <v>3</v>
      </c>
    </row>
    <row r="139" spans="2:14" x14ac:dyDescent="0.25">
      <c r="B139" s="60">
        <f>SUM(M139:N139)</f>
        <v>24</v>
      </c>
      <c r="C139" s="60"/>
      <c r="D139" s="60"/>
      <c r="E139" s="60"/>
      <c r="F139" s="60"/>
      <c r="G139" s="60"/>
      <c r="H139" s="60"/>
      <c r="I139" s="60"/>
      <c r="J139" s="60"/>
      <c r="K139" s="60"/>
      <c r="L139" s="18" t="s">
        <v>150</v>
      </c>
      <c r="M139" s="32">
        <v>21</v>
      </c>
      <c r="N139" s="32">
        <v>3</v>
      </c>
    </row>
    <row r="140" spans="2:14" x14ac:dyDescent="0.25">
      <c r="B140" s="60">
        <f t="shared" si="13"/>
        <v>35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18" t="s">
        <v>152</v>
      </c>
      <c r="M140" s="32">
        <v>32</v>
      </c>
      <c r="N140" s="32">
        <v>3</v>
      </c>
    </row>
    <row r="141" spans="2:14" x14ac:dyDescent="0.25">
      <c r="B141" s="60">
        <f t="shared" si="13"/>
        <v>64</v>
      </c>
      <c r="C141" s="60"/>
      <c r="D141" s="60"/>
      <c r="E141" s="60"/>
      <c r="F141" s="60"/>
      <c r="G141" s="60"/>
      <c r="H141" s="60"/>
      <c r="I141" s="60"/>
      <c r="J141" s="60"/>
      <c r="K141" s="60"/>
      <c r="L141" s="18" t="s">
        <v>21</v>
      </c>
      <c r="M141" s="32">
        <v>45</v>
      </c>
      <c r="N141" s="32">
        <v>19</v>
      </c>
    </row>
    <row r="142" spans="2:14" x14ac:dyDescent="0.25">
      <c r="B142" s="46">
        <f>SUM(B143:J148)</f>
        <v>205</v>
      </c>
      <c r="C142" s="46"/>
      <c r="D142" s="46"/>
      <c r="E142" s="46"/>
      <c r="F142" s="46"/>
      <c r="G142" s="46"/>
      <c r="H142" s="47" t="s">
        <v>33</v>
      </c>
      <c r="I142" s="47"/>
      <c r="J142" s="47"/>
      <c r="K142" s="47"/>
      <c r="L142" s="47"/>
      <c r="M142" s="14">
        <f>SUM(M143:M148)</f>
        <v>90</v>
      </c>
      <c r="N142" s="14">
        <f>SUM(N143:N148)</f>
        <v>115</v>
      </c>
    </row>
    <row r="143" spans="2:14" x14ac:dyDescent="0.25">
      <c r="B143" s="60">
        <f>M143+N143</f>
        <v>20</v>
      </c>
      <c r="C143" s="60"/>
      <c r="D143" s="60"/>
      <c r="E143" s="60"/>
      <c r="F143" s="60"/>
      <c r="G143" s="60"/>
      <c r="H143" s="60"/>
      <c r="I143" s="60"/>
      <c r="J143" s="60"/>
      <c r="K143" s="60"/>
      <c r="L143" s="18" t="s">
        <v>22</v>
      </c>
      <c r="M143" s="40">
        <v>12</v>
      </c>
      <c r="N143" s="40">
        <v>8</v>
      </c>
    </row>
    <row r="144" spans="2:14" x14ac:dyDescent="0.25">
      <c r="B144" s="64">
        <f>M144+N144</f>
        <v>63</v>
      </c>
      <c r="C144" s="65"/>
      <c r="D144" s="65"/>
      <c r="E144" s="65"/>
      <c r="F144" s="65"/>
      <c r="G144" s="65"/>
      <c r="H144" s="65"/>
      <c r="I144" s="65"/>
      <c r="J144" s="65"/>
      <c r="K144" s="66"/>
      <c r="L144" s="18" t="s">
        <v>146</v>
      </c>
      <c r="M144" s="40">
        <v>11</v>
      </c>
      <c r="N144" s="40">
        <v>52</v>
      </c>
    </row>
    <row r="145" spans="2:14" x14ac:dyDescent="0.25">
      <c r="B145" s="60">
        <f>M145+N145</f>
        <v>28</v>
      </c>
      <c r="C145" s="60"/>
      <c r="D145" s="60"/>
      <c r="E145" s="60"/>
      <c r="F145" s="60"/>
      <c r="G145" s="60"/>
      <c r="H145" s="60"/>
      <c r="I145" s="60"/>
      <c r="J145" s="60"/>
      <c r="K145" s="60"/>
      <c r="L145" s="18" t="s">
        <v>23</v>
      </c>
      <c r="M145" s="40">
        <v>4</v>
      </c>
      <c r="N145" s="40">
        <v>24</v>
      </c>
    </row>
    <row r="146" spans="2:14" x14ac:dyDescent="0.25">
      <c r="B146" s="60">
        <f t="shared" ref="B146" si="14">M146+N146</f>
        <v>30</v>
      </c>
      <c r="C146" s="60"/>
      <c r="D146" s="60"/>
      <c r="E146" s="60"/>
      <c r="F146" s="60"/>
      <c r="G146" s="60"/>
      <c r="H146" s="60"/>
      <c r="I146" s="60"/>
      <c r="J146" s="60"/>
      <c r="K146" s="60"/>
      <c r="L146" s="18" t="s">
        <v>24</v>
      </c>
      <c r="M146" s="40">
        <v>25</v>
      </c>
      <c r="N146" s="40">
        <v>5</v>
      </c>
    </row>
    <row r="147" spans="2:14" x14ac:dyDescent="0.25">
      <c r="B147" s="60">
        <f>M147+N147</f>
        <v>41</v>
      </c>
      <c r="C147" s="60"/>
      <c r="D147" s="60"/>
      <c r="E147" s="60"/>
      <c r="F147" s="60"/>
      <c r="G147" s="60"/>
      <c r="H147" s="60"/>
      <c r="I147" s="60"/>
      <c r="J147" s="60"/>
      <c r="K147" s="60"/>
      <c r="L147" s="18" t="s">
        <v>21</v>
      </c>
      <c r="M147" s="40">
        <v>28</v>
      </c>
      <c r="N147" s="40">
        <v>13</v>
      </c>
    </row>
    <row r="148" spans="2:14" ht="17.25" customHeight="1" x14ac:dyDescent="0.25">
      <c r="B148" s="60">
        <f>M148+N148</f>
        <v>23</v>
      </c>
      <c r="C148" s="60"/>
      <c r="D148" s="60"/>
      <c r="E148" s="60"/>
      <c r="F148" s="60"/>
      <c r="G148" s="60"/>
      <c r="H148" s="60"/>
      <c r="I148" s="60"/>
      <c r="J148" s="60"/>
      <c r="K148" s="60"/>
      <c r="L148" s="18" t="s">
        <v>25</v>
      </c>
      <c r="M148" s="40">
        <v>10</v>
      </c>
      <c r="N148" s="40">
        <v>13</v>
      </c>
    </row>
    <row r="149" spans="2:14" ht="17.25" customHeight="1" x14ac:dyDescent="0.25">
      <c r="B149" s="46">
        <f>SUM(B150:J151)</f>
        <v>54</v>
      </c>
      <c r="C149" s="46"/>
      <c r="D149" s="46"/>
      <c r="E149" s="46"/>
      <c r="F149" s="46"/>
      <c r="G149" s="46"/>
      <c r="H149" s="47" t="s">
        <v>136</v>
      </c>
      <c r="I149" s="47"/>
      <c r="J149" s="47"/>
      <c r="K149" s="47"/>
      <c r="L149" s="47"/>
      <c r="M149" s="14">
        <f>SUM(M150:M151)</f>
        <v>14</v>
      </c>
      <c r="N149" s="14">
        <f>SUM(N150:N151)</f>
        <v>40</v>
      </c>
    </row>
    <row r="150" spans="2:14" ht="17.25" customHeight="1" x14ac:dyDescent="0.25">
      <c r="B150" s="60">
        <f>M150+N150</f>
        <v>18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18" t="s">
        <v>146</v>
      </c>
      <c r="M150" s="40">
        <v>9</v>
      </c>
      <c r="N150" s="40">
        <v>9</v>
      </c>
    </row>
    <row r="151" spans="2:14" ht="17.25" customHeight="1" x14ac:dyDescent="0.25">
      <c r="B151" s="64">
        <f>M151+N151</f>
        <v>36</v>
      </c>
      <c r="C151" s="65"/>
      <c r="D151" s="65"/>
      <c r="E151" s="65"/>
      <c r="F151" s="65"/>
      <c r="G151" s="65"/>
      <c r="H151" s="65"/>
      <c r="I151" s="65"/>
      <c r="J151" s="65"/>
      <c r="K151" s="66"/>
      <c r="L151" s="18" t="s">
        <v>22</v>
      </c>
      <c r="M151" s="40">
        <v>5</v>
      </c>
      <c r="N151" s="40">
        <v>31</v>
      </c>
    </row>
    <row r="152" spans="2:14" x14ac:dyDescent="0.25"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2:14" ht="20.25" x14ac:dyDescent="0.25">
      <c r="B153" s="63" t="s">
        <v>191</v>
      </c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2:14" ht="15" customHeight="1" x14ac:dyDescent="0.25">
      <c r="B154" s="29">
        <f>N155/N156</f>
        <v>0.54624277456647397</v>
      </c>
      <c r="C154" s="71" t="s">
        <v>132</v>
      </c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3"/>
    </row>
    <row r="155" spans="2:14" x14ac:dyDescent="0.25">
      <c r="B155" s="25"/>
      <c r="C155" s="57" t="s">
        <v>193</v>
      </c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37">
        <v>567</v>
      </c>
    </row>
    <row r="156" spans="2:14" ht="15" customHeight="1" x14ac:dyDescent="0.25">
      <c r="B156" s="25"/>
      <c r="C156" s="57" t="s">
        <v>194</v>
      </c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37">
        <v>1038</v>
      </c>
    </row>
    <row r="157" spans="2:14" ht="15" customHeight="1" x14ac:dyDescent="0.25">
      <c r="B157" s="29">
        <f>N158/N159</f>
        <v>0.53322259136212624</v>
      </c>
      <c r="C157" s="74" t="s">
        <v>135</v>
      </c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6"/>
    </row>
    <row r="158" spans="2:14" ht="15" customHeight="1" x14ac:dyDescent="0.25">
      <c r="B158" s="25"/>
      <c r="C158" s="57" t="s">
        <v>193</v>
      </c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37">
        <v>321</v>
      </c>
    </row>
    <row r="159" spans="2:14" ht="15" customHeight="1" x14ac:dyDescent="0.25">
      <c r="B159" s="25"/>
      <c r="C159" s="57" t="s">
        <v>194</v>
      </c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37">
        <v>602</v>
      </c>
    </row>
    <row r="160" spans="2:14" ht="15" customHeight="1" x14ac:dyDescent="0.25">
      <c r="B160" s="25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6"/>
    </row>
    <row r="161" spans="2:14" ht="15" customHeight="1" x14ac:dyDescent="0.25">
      <c r="B161" s="63" t="s">
        <v>154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2:14" ht="15" customHeight="1" x14ac:dyDescent="0.25">
      <c r="B162" s="29">
        <f>N163/N164</f>
        <v>0.45375722543352603</v>
      </c>
      <c r="C162" s="74" t="s">
        <v>132</v>
      </c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6"/>
    </row>
    <row r="163" spans="2:14" ht="15" customHeight="1" x14ac:dyDescent="0.25">
      <c r="B163" s="25"/>
      <c r="C163" s="57" t="s">
        <v>193</v>
      </c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37">
        <v>471</v>
      </c>
    </row>
    <row r="164" spans="2:14" ht="15" customHeight="1" x14ac:dyDescent="0.25">
      <c r="B164" s="25"/>
      <c r="C164" s="57" t="s">
        <v>195</v>
      </c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37">
        <v>1038</v>
      </c>
    </row>
    <row r="165" spans="2:14" ht="15" customHeight="1" x14ac:dyDescent="0.25">
      <c r="B165" s="29">
        <f>N166/N167</f>
        <v>0.38538205980066448</v>
      </c>
      <c r="C165" s="74" t="s">
        <v>135</v>
      </c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6"/>
    </row>
    <row r="166" spans="2:14" ht="15" customHeight="1" x14ac:dyDescent="0.25">
      <c r="B166" s="25"/>
      <c r="C166" s="57" t="s">
        <v>193</v>
      </c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37">
        <v>232</v>
      </c>
    </row>
    <row r="167" spans="2:14" ht="15" customHeight="1" x14ac:dyDescent="0.25">
      <c r="B167" s="25"/>
      <c r="C167" s="57" t="s">
        <v>195</v>
      </c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37">
        <v>602</v>
      </c>
    </row>
    <row r="168" spans="2:14" ht="15" customHeight="1" x14ac:dyDescent="0.25">
      <c r="B168" s="25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6"/>
    </row>
    <row r="169" spans="2:14" x14ac:dyDescent="0.25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</row>
    <row r="170" spans="2:14" x14ac:dyDescent="0.25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</row>
    <row r="171" spans="2:14" ht="18.75" customHeight="1" x14ac:dyDescent="0.25">
      <c r="B171" s="63" t="s">
        <v>34</v>
      </c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2:14" x14ac:dyDescent="0.25">
      <c r="B172" s="19">
        <f>B177</f>
        <v>55</v>
      </c>
      <c r="C172" s="67" t="s">
        <v>178</v>
      </c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9"/>
    </row>
    <row r="173" spans="2:14" ht="15" customHeight="1" x14ac:dyDescent="0.25">
      <c r="B173" s="70" t="s">
        <v>179</v>
      </c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19" t="s">
        <v>11</v>
      </c>
      <c r="N173" s="19" t="s">
        <v>10</v>
      </c>
    </row>
    <row r="174" spans="2:14" ht="14.25" customHeight="1" x14ac:dyDescent="0.25">
      <c r="B174" s="60">
        <f>SUM(M174:N174)</f>
        <v>2</v>
      </c>
      <c r="C174" s="60"/>
      <c r="D174" s="48" t="s">
        <v>153</v>
      </c>
      <c r="E174" s="48"/>
      <c r="F174" s="48"/>
      <c r="G174" s="48"/>
      <c r="H174" s="48"/>
      <c r="I174" s="48"/>
      <c r="J174" s="48"/>
      <c r="K174" s="48"/>
      <c r="L174" s="48"/>
      <c r="M174" s="32">
        <v>1</v>
      </c>
      <c r="N174" s="32">
        <v>1</v>
      </c>
    </row>
    <row r="175" spans="2:14" ht="14.25" customHeight="1" x14ac:dyDescent="0.25">
      <c r="B175" s="60">
        <f>SUM(M175:N175)</f>
        <v>3</v>
      </c>
      <c r="C175" s="60"/>
      <c r="D175" s="101" t="s">
        <v>157</v>
      </c>
      <c r="E175" s="101"/>
      <c r="F175" s="101"/>
      <c r="G175" s="101"/>
      <c r="H175" s="101"/>
      <c r="I175" s="101"/>
      <c r="J175" s="101"/>
      <c r="K175" s="101"/>
      <c r="L175" s="101"/>
      <c r="M175" s="32">
        <v>2</v>
      </c>
      <c r="N175" s="32">
        <v>1</v>
      </c>
    </row>
    <row r="176" spans="2:14" ht="15.75" customHeight="1" x14ac:dyDescent="0.25">
      <c r="B176" s="60">
        <f t="shared" ref="B176:B177" si="15">SUM(M176:N176)</f>
        <v>8</v>
      </c>
      <c r="C176" s="60"/>
      <c r="D176" s="48" t="s">
        <v>104</v>
      </c>
      <c r="E176" s="48"/>
      <c r="F176" s="48"/>
      <c r="G176" s="48"/>
      <c r="H176" s="48"/>
      <c r="I176" s="48"/>
      <c r="J176" s="48"/>
      <c r="K176" s="48"/>
      <c r="L176" s="48"/>
      <c r="M176" s="32">
        <v>5</v>
      </c>
      <c r="N176" s="32">
        <v>3</v>
      </c>
    </row>
    <row r="177" spans="2:14" ht="15.75" customHeight="1" x14ac:dyDescent="0.25">
      <c r="B177" s="60">
        <f t="shared" si="15"/>
        <v>55</v>
      </c>
      <c r="C177" s="60"/>
      <c r="D177" s="48" t="s">
        <v>105</v>
      </c>
      <c r="E177" s="48"/>
      <c r="F177" s="48"/>
      <c r="G177" s="48"/>
      <c r="H177" s="48"/>
      <c r="I177" s="48"/>
      <c r="J177" s="48"/>
      <c r="K177" s="48"/>
      <c r="L177" s="48"/>
      <c r="M177" s="32">
        <v>47</v>
      </c>
      <c r="N177" s="32">
        <v>8</v>
      </c>
    </row>
    <row r="178" spans="2:14" ht="26.25" customHeight="1" x14ac:dyDescent="0.25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</row>
    <row r="179" spans="2:14" ht="23.25" customHeight="1" x14ac:dyDescent="0.25">
      <c r="B179" s="63" t="s">
        <v>142</v>
      </c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31"/>
    </row>
    <row r="180" spans="2:14" ht="15" customHeight="1" x14ac:dyDescent="0.25">
      <c r="B180" s="96">
        <f>B181+B182+B183</f>
        <v>207628</v>
      </c>
      <c r="C180" s="61"/>
      <c r="D180" s="56" t="s">
        <v>137</v>
      </c>
      <c r="E180" s="56"/>
      <c r="F180" s="56"/>
      <c r="G180" s="56"/>
      <c r="H180" s="56"/>
      <c r="I180" s="56"/>
      <c r="J180" s="56"/>
      <c r="K180" s="56"/>
      <c r="L180" s="56"/>
      <c r="M180" s="56"/>
      <c r="N180" s="31"/>
    </row>
    <row r="181" spans="2:14" ht="15" customHeight="1" x14ac:dyDescent="0.25">
      <c r="B181" s="100">
        <v>43251</v>
      </c>
      <c r="C181" s="100"/>
      <c r="D181" s="100"/>
      <c r="E181" s="100"/>
      <c r="F181" s="100"/>
      <c r="G181" s="100"/>
      <c r="H181" s="55" t="s">
        <v>47</v>
      </c>
      <c r="I181" s="55"/>
      <c r="J181" s="55"/>
      <c r="K181" s="55"/>
      <c r="L181" s="55"/>
      <c r="M181" s="55"/>
      <c r="N181" s="31"/>
    </row>
    <row r="182" spans="2:14" ht="15" customHeight="1" x14ac:dyDescent="0.25">
      <c r="B182" s="100">
        <v>32000</v>
      </c>
      <c r="C182" s="100"/>
      <c r="D182" s="100"/>
      <c r="E182" s="100"/>
      <c r="F182" s="100"/>
      <c r="G182" s="100"/>
      <c r="H182" s="55" t="s">
        <v>48</v>
      </c>
      <c r="I182" s="55"/>
      <c r="J182" s="55"/>
      <c r="K182" s="55"/>
      <c r="L182" s="55"/>
      <c r="M182" s="55"/>
      <c r="N182" s="31"/>
    </row>
    <row r="183" spans="2:14" ht="15" customHeight="1" x14ac:dyDescent="0.25">
      <c r="B183" s="100">
        <v>132377</v>
      </c>
      <c r="C183" s="100"/>
      <c r="D183" s="100"/>
      <c r="E183" s="100"/>
      <c r="F183" s="100"/>
      <c r="G183" s="100"/>
      <c r="H183" s="55" t="s">
        <v>49</v>
      </c>
      <c r="I183" s="55"/>
      <c r="J183" s="55"/>
      <c r="K183" s="55"/>
      <c r="L183" s="55"/>
      <c r="M183" s="55"/>
      <c r="N183" s="31"/>
    </row>
    <row r="184" spans="2:14" ht="15" customHeight="1" x14ac:dyDescent="0.25">
      <c r="B184" s="96">
        <f>B185+B186+B187</f>
        <v>52052</v>
      </c>
      <c r="C184" s="61"/>
      <c r="D184" s="56" t="s">
        <v>138</v>
      </c>
      <c r="E184" s="56"/>
      <c r="F184" s="56"/>
      <c r="G184" s="56"/>
      <c r="H184" s="56"/>
      <c r="I184" s="56"/>
      <c r="J184" s="56"/>
      <c r="K184" s="56"/>
      <c r="L184" s="56"/>
      <c r="M184" s="56"/>
      <c r="N184" s="31"/>
    </row>
    <row r="185" spans="2:14" ht="15" customHeight="1" x14ac:dyDescent="0.25">
      <c r="B185" s="100">
        <v>34437</v>
      </c>
      <c r="C185" s="100"/>
      <c r="D185" s="100"/>
      <c r="E185" s="100"/>
      <c r="F185" s="100"/>
      <c r="G185" s="100"/>
      <c r="H185" s="55" t="s">
        <v>50</v>
      </c>
      <c r="I185" s="55"/>
      <c r="J185" s="55"/>
      <c r="K185" s="55"/>
      <c r="L185" s="55"/>
      <c r="M185" s="55"/>
      <c r="N185" s="34"/>
    </row>
    <row r="186" spans="2:14" ht="15" customHeight="1" x14ac:dyDescent="0.25">
      <c r="B186" s="100">
        <v>10106</v>
      </c>
      <c r="C186" s="100"/>
      <c r="D186" s="100"/>
      <c r="E186" s="100"/>
      <c r="F186" s="100"/>
      <c r="G186" s="100"/>
      <c r="H186" s="55" t="s">
        <v>51</v>
      </c>
      <c r="I186" s="55"/>
      <c r="J186" s="55"/>
      <c r="K186" s="55"/>
      <c r="L186" s="55"/>
      <c r="M186" s="55"/>
      <c r="N186" s="34"/>
    </row>
    <row r="187" spans="2:14" ht="15" customHeight="1" x14ac:dyDescent="0.25">
      <c r="B187" s="100">
        <v>7509</v>
      </c>
      <c r="C187" s="100"/>
      <c r="D187" s="100"/>
      <c r="E187" s="100"/>
      <c r="F187" s="100"/>
      <c r="G187" s="100"/>
      <c r="H187" s="55" t="s">
        <v>139</v>
      </c>
      <c r="I187" s="55"/>
      <c r="J187" s="55"/>
      <c r="K187" s="55"/>
      <c r="L187" s="55"/>
      <c r="M187" s="55"/>
      <c r="N187" s="34"/>
    </row>
    <row r="188" spans="2:14" ht="15" customHeight="1" x14ac:dyDescent="0.25">
      <c r="B188" s="96">
        <f>B189+B190+B191</f>
        <v>27000</v>
      </c>
      <c r="C188" s="61"/>
      <c r="D188" s="56" t="s">
        <v>140</v>
      </c>
      <c r="E188" s="56"/>
      <c r="F188" s="56"/>
      <c r="G188" s="56"/>
      <c r="H188" s="56"/>
      <c r="I188" s="56"/>
      <c r="J188" s="56"/>
      <c r="K188" s="56"/>
      <c r="L188" s="56"/>
      <c r="M188" s="56"/>
      <c r="N188" s="34"/>
    </row>
    <row r="189" spans="2:14" ht="15" customHeight="1" x14ac:dyDescent="0.25">
      <c r="B189" s="100">
        <v>14000</v>
      </c>
      <c r="C189" s="100"/>
      <c r="D189" s="100"/>
      <c r="E189" s="100"/>
      <c r="F189" s="100"/>
      <c r="G189" s="100"/>
      <c r="H189" s="55" t="s">
        <v>50</v>
      </c>
      <c r="I189" s="55"/>
      <c r="J189" s="55"/>
      <c r="K189" s="55"/>
      <c r="L189" s="55"/>
      <c r="M189" s="55"/>
      <c r="N189" s="34"/>
    </row>
    <row r="190" spans="2:14" ht="15" customHeight="1" x14ac:dyDescent="0.25">
      <c r="B190" s="100">
        <v>10000</v>
      </c>
      <c r="C190" s="100"/>
      <c r="D190" s="100"/>
      <c r="E190" s="100"/>
      <c r="F190" s="100"/>
      <c r="G190" s="100"/>
      <c r="H190" s="55" t="s">
        <v>51</v>
      </c>
      <c r="I190" s="55"/>
      <c r="J190" s="55"/>
      <c r="K190" s="55"/>
      <c r="L190" s="55"/>
      <c r="M190" s="55"/>
      <c r="N190" s="34"/>
    </row>
    <row r="191" spans="2:14" ht="15" customHeight="1" x14ac:dyDescent="0.25">
      <c r="B191" s="100">
        <v>3000</v>
      </c>
      <c r="C191" s="100"/>
      <c r="D191" s="100"/>
      <c r="E191" s="100"/>
      <c r="F191" s="100"/>
      <c r="G191" s="100"/>
      <c r="H191" s="55" t="s">
        <v>139</v>
      </c>
      <c r="I191" s="55"/>
      <c r="J191" s="55"/>
      <c r="K191" s="55"/>
      <c r="L191" s="55"/>
      <c r="M191" s="55"/>
      <c r="N191" s="34"/>
    </row>
    <row r="192" spans="2:14" ht="15" customHeight="1" x14ac:dyDescent="0.25">
      <c r="B192" s="61">
        <v>30</v>
      </c>
      <c r="C192" s="61"/>
      <c r="D192" s="56" t="s">
        <v>53</v>
      </c>
      <c r="E192" s="56"/>
      <c r="F192" s="56"/>
      <c r="G192" s="56"/>
      <c r="H192" s="56"/>
      <c r="I192" s="56"/>
      <c r="J192" s="56"/>
      <c r="K192" s="56"/>
      <c r="L192" s="56"/>
      <c r="M192" s="56"/>
      <c r="N192" s="34"/>
    </row>
    <row r="193" spans="2:14" ht="15" customHeight="1" x14ac:dyDescent="0.25">
      <c r="B193" s="62">
        <v>13</v>
      </c>
      <c r="C193" s="62"/>
      <c r="D193" s="62"/>
      <c r="E193" s="62"/>
      <c r="F193" s="62"/>
      <c r="G193" s="62"/>
      <c r="H193" s="55" t="s">
        <v>35</v>
      </c>
      <c r="I193" s="55"/>
      <c r="J193" s="55"/>
      <c r="K193" s="55"/>
      <c r="L193" s="55"/>
      <c r="M193" s="55"/>
      <c r="N193" s="34"/>
    </row>
    <row r="194" spans="2:14" ht="15" customHeight="1" x14ac:dyDescent="0.25">
      <c r="B194" s="62">
        <v>14</v>
      </c>
      <c r="C194" s="62"/>
      <c r="D194" s="62"/>
      <c r="E194" s="62"/>
      <c r="F194" s="62"/>
      <c r="G194" s="62"/>
      <c r="H194" s="55" t="s">
        <v>36</v>
      </c>
      <c r="I194" s="55"/>
      <c r="J194" s="55"/>
      <c r="K194" s="55"/>
      <c r="L194" s="55"/>
      <c r="M194" s="55"/>
      <c r="N194" s="34"/>
    </row>
    <row r="195" spans="2:14" ht="15" customHeight="1" x14ac:dyDescent="0.25">
      <c r="B195" s="62">
        <v>3</v>
      </c>
      <c r="C195" s="62"/>
      <c r="D195" s="62"/>
      <c r="E195" s="62"/>
      <c r="F195" s="62"/>
      <c r="G195" s="62"/>
      <c r="H195" s="55" t="s">
        <v>37</v>
      </c>
      <c r="I195" s="55"/>
      <c r="J195" s="55"/>
      <c r="K195" s="55"/>
      <c r="L195" s="55"/>
      <c r="M195" s="55"/>
      <c r="N195" s="34"/>
    </row>
    <row r="196" spans="2:14" ht="15" customHeight="1" x14ac:dyDescent="0.25">
      <c r="B196" s="61">
        <f>B197+B198+B199</f>
        <v>168</v>
      </c>
      <c r="C196" s="61"/>
      <c r="D196" s="56" t="s">
        <v>108</v>
      </c>
      <c r="E196" s="56"/>
      <c r="F196" s="56"/>
      <c r="G196" s="56"/>
      <c r="H196" s="56"/>
      <c r="I196" s="56"/>
      <c r="J196" s="56"/>
      <c r="K196" s="56"/>
      <c r="L196" s="56"/>
      <c r="M196" s="56"/>
      <c r="N196" s="34"/>
    </row>
    <row r="197" spans="2:14" ht="15" customHeight="1" x14ac:dyDescent="0.25">
      <c r="B197" s="62">
        <v>87</v>
      </c>
      <c r="C197" s="62"/>
      <c r="D197" s="62"/>
      <c r="E197" s="62"/>
      <c r="F197" s="62"/>
      <c r="G197" s="62"/>
      <c r="H197" s="55" t="s">
        <v>35</v>
      </c>
      <c r="I197" s="55"/>
      <c r="J197" s="55"/>
      <c r="K197" s="55"/>
      <c r="L197" s="55"/>
      <c r="M197" s="55"/>
      <c r="N197" s="34"/>
    </row>
    <row r="198" spans="2:14" ht="15" customHeight="1" x14ac:dyDescent="0.25">
      <c r="B198" s="62">
        <v>57</v>
      </c>
      <c r="C198" s="62"/>
      <c r="D198" s="62"/>
      <c r="E198" s="62"/>
      <c r="F198" s="62"/>
      <c r="G198" s="62"/>
      <c r="H198" s="55" t="s">
        <v>36</v>
      </c>
      <c r="I198" s="55"/>
      <c r="J198" s="55"/>
      <c r="K198" s="55"/>
      <c r="L198" s="55"/>
      <c r="M198" s="55"/>
      <c r="N198" s="34"/>
    </row>
    <row r="199" spans="2:14" ht="15" customHeight="1" x14ac:dyDescent="0.25">
      <c r="B199" s="62">
        <v>24</v>
      </c>
      <c r="C199" s="62"/>
      <c r="D199" s="62"/>
      <c r="E199" s="62"/>
      <c r="F199" s="62"/>
      <c r="G199" s="62"/>
      <c r="H199" s="55" t="s">
        <v>37</v>
      </c>
      <c r="I199" s="55"/>
      <c r="J199" s="55"/>
      <c r="K199" s="55"/>
      <c r="L199" s="55"/>
      <c r="M199" s="55"/>
      <c r="N199" s="34"/>
    </row>
    <row r="200" spans="2:14" ht="15" customHeight="1" x14ac:dyDescent="0.25">
      <c r="B200" s="61">
        <f>B201+B202+B203</f>
        <v>168</v>
      </c>
      <c r="C200" s="61"/>
      <c r="D200" s="56" t="s">
        <v>109</v>
      </c>
      <c r="E200" s="56"/>
      <c r="F200" s="56"/>
      <c r="G200" s="56"/>
      <c r="H200" s="56"/>
      <c r="I200" s="56"/>
      <c r="J200" s="56"/>
      <c r="K200" s="56"/>
      <c r="L200" s="56"/>
      <c r="M200" s="56"/>
      <c r="N200" s="34"/>
    </row>
    <row r="201" spans="2:14" ht="15" customHeight="1" x14ac:dyDescent="0.25">
      <c r="B201" s="88">
        <v>87</v>
      </c>
      <c r="C201" s="88"/>
      <c r="D201" s="88"/>
      <c r="E201" s="88"/>
      <c r="F201" s="88"/>
      <c r="G201" s="88"/>
      <c r="H201" s="55" t="s">
        <v>35</v>
      </c>
      <c r="I201" s="55"/>
      <c r="J201" s="55"/>
      <c r="K201" s="55"/>
      <c r="L201" s="55"/>
      <c r="M201" s="55"/>
      <c r="N201" s="34"/>
    </row>
    <row r="202" spans="2:14" ht="15" customHeight="1" x14ac:dyDescent="0.25">
      <c r="B202" s="62">
        <v>57</v>
      </c>
      <c r="C202" s="62"/>
      <c r="D202" s="62"/>
      <c r="E202" s="62"/>
      <c r="F202" s="62"/>
      <c r="G202" s="62"/>
      <c r="H202" s="55" t="s">
        <v>36</v>
      </c>
      <c r="I202" s="55"/>
      <c r="J202" s="55"/>
      <c r="K202" s="55"/>
      <c r="L202" s="55"/>
      <c r="M202" s="55"/>
      <c r="N202" s="34"/>
    </row>
    <row r="203" spans="2:14" ht="15" customHeight="1" x14ac:dyDescent="0.25">
      <c r="B203" s="88">
        <v>24</v>
      </c>
      <c r="C203" s="88"/>
      <c r="D203" s="88"/>
      <c r="E203" s="88"/>
      <c r="F203" s="88"/>
      <c r="G203" s="88"/>
      <c r="H203" s="55" t="s">
        <v>37</v>
      </c>
      <c r="I203" s="55"/>
      <c r="J203" s="55"/>
      <c r="K203" s="55"/>
      <c r="L203" s="55"/>
      <c r="M203" s="55"/>
      <c r="N203" s="34"/>
    </row>
    <row r="204" spans="2:14" ht="15" customHeight="1" x14ac:dyDescent="0.25">
      <c r="B204" s="61">
        <v>18</v>
      </c>
      <c r="C204" s="61"/>
      <c r="D204" s="56" t="s">
        <v>197</v>
      </c>
      <c r="E204" s="56"/>
      <c r="F204" s="56"/>
      <c r="G204" s="56"/>
      <c r="H204" s="56"/>
      <c r="I204" s="56"/>
      <c r="J204" s="56"/>
      <c r="K204" s="56"/>
      <c r="L204" s="56"/>
      <c r="M204" s="56"/>
      <c r="N204" s="34"/>
    </row>
    <row r="205" spans="2:14" ht="15" customHeight="1" x14ac:dyDescent="0.25">
      <c r="B205" s="88">
        <v>15</v>
      </c>
      <c r="C205" s="88"/>
      <c r="D205" s="88"/>
      <c r="E205" s="88"/>
      <c r="F205" s="88"/>
      <c r="G205" s="88"/>
      <c r="H205" s="55" t="s">
        <v>35</v>
      </c>
      <c r="I205" s="55"/>
      <c r="J205" s="55"/>
      <c r="K205" s="55"/>
      <c r="L205" s="55"/>
      <c r="M205" s="55"/>
      <c r="N205" s="34"/>
    </row>
    <row r="206" spans="2:14" ht="15" customHeight="1" x14ac:dyDescent="0.25">
      <c r="B206" s="62">
        <v>3</v>
      </c>
      <c r="C206" s="62"/>
      <c r="D206" s="62"/>
      <c r="E206" s="62"/>
      <c r="F206" s="62"/>
      <c r="G206" s="62"/>
      <c r="H206" s="55" t="s">
        <v>36</v>
      </c>
      <c r="I206" s="55"/>
      <c r="J206" s="55"/>
      <c r="K206" s="55"/>
      <c r="L206" s="55"/>
      <c r="M206" s="55"/>
      <c r="N206" s="34"/>
    </row>
    <row r="207" spans="2:14" ht="15" customHeight="1" x14ac:dyDescent="0.25">
      <c r="B207" s="88">
        <v>0</v>
      </c>
      <c r="C207" s="88"/>
      <c r="D207" s="88"/>
      <c r="E207" s="88"/>
      <c r="F207" s="88"/>
      <c r="G207" s="88"/>
      <c r="H207" s="55" t="s">
        <v>37</v>
      </c>
      <c r="I207" s="55"/>
      <c r="J207" s="55"/>
      <c r="K207" s="55"/>
      <c r="L207" s="55"/>
      <c r="M207" s="55"/>
      <c r="N207" s="34"/>
    </row>
    <row r="208" spans="2:14" ht="15" customHeight="1" x14ac:dyDescent="0.25">
      <c r="B208" s="61">
        <v>117</v>
      </c>
      <c r="C208" s="61"/>
      <c r="D208" s="56" t="s">
        <v>190</v>
      </c>
      <c r="E208" s="56"/>
      <c r="F208" s="56"/>
      <c r="G208" s="56"/>
      <c r="H208" s="56"/>
      <c r="I208" s="56"/>
      <c r="J208" s="56"/>
      <c r="K208" s="56"/>
      <c r="L208" s="56"/>
      <c r="M208" s="56"/>
      <c r="N208" s="34"/>
    </row>
    <row r="209" spans="2:14" ht="15" customHeight="1" x14ac:dyDescent="0.25">
      <c r="B209" s="88">
        <v>58</v>
      </c>
      <c r="C209" s="88"/>
      <c r="D209" s="88"/>
      <c r="E209" s="88"/>
      <c r="F209" s="88"/>
      <c r="G209" s="88"/>
      <c r="H209" s="55" t="s">
        <v>35</v>
      </c>
      <c r="I209" s="55"/>
      <c r="J209" s="55"/>
      <c r="K209" s="55"/>
      <c r="L209" s="55"/>
      <c r="M209" s="55"/>
      <c r="N209" s="34"/>
    </row>
    <row r="210" spans="2:14" ht="15" customHeight="1" x14ac:dyDescent="0.25">
      <c r="B210" s="62">
        <v>57</v>
      </c>
      <c r="C210" s="62"/>
      <c r="D210" s="62"/>
      <c r="E210" s="62"/>
      <c r="F210" s="62"/>
      <c r="G210" s="62"/>
      <c r="H210" s="55" t="s">
        <v>36</v>
      </c>
      <c r="I210" s="55"/>
      <c r="J210" s="55"/>
      <c r="K210" s="55"/>
      <c r="L210" s="55"/>
      <c r="M210" s="55"/>
      <c r="N210" s="34"/>
    </row>
    <row r="211" spans="2:14" ht="15" customHeight="1" x14ac:dyDescent="0.25">
      <c r="B211" s="88">
        <v>2</v>
      </c>
      <c r="C211" s="88"/>
      <c r="D211" s="88"/>
      <c r="E211" s="88"/>
      <c r="F211" s="88"/>
      <c r="G211" s="88"/>
      <c r="H211" s="55" t="s">
        <v>37</v>
      </c>
      <c r="I211" s="55"/>
      <c r="J211" s="55"/>
      <c r="K211" s="55"/>
      <c r="L211" s="55"/>
      <c r="M211" s="55"/>
      <c r="N211" s="34"/>
    </row>
    <row r="212" spans="2:14" ht="15" customHeight="1" x14ac:dyDescent="0.25">
      <c r="B212" s="61">
        <f>B213+B214+B215</f>
        <v>43</v>
      </c>
      <c r="C212" s="61"/>
      <c r="D212" s="56" t="s">
        <v>38</v>
      </c>
      <c r="E212" s="56"/>
      <c r="F212" s="56"/>
      <c r="G212" s="56"/>
      <c r="H212" s="56"/>
      <c r="I212" s="56"/>
      <c r="J212" s="56"/>
      <c r="K212" s="56"/>
      <c r="L212" s="56"/>
      <c r="M212" s="56"/>
      <c r="N212" s="34"/>
    </row>
    <row r="213" spans="2:14" ht="15" customHeight="1" x14ac:dyDescent="0.25">
      <c r="B213" s="62">
        <v>31</v>
      </c>
      <c r="C213" s="62"/>
      <c r="D213" s="62"/>
      <c r="E213" s="62"/>
      <c r="F213" s="62"/>
      <c r="G213" s="62"/>
      <c r="H213" s="55" t="s">
        <v>35</v>
      </c>
      <c r="I213" s="55"/>
      <c r="J213" s="55"/>
      <c r="K213" s="55"/>
      <c r="L213" s="55"/>
      <c r="M213" s="55"/>
      <c r="N213" s="34"/>
    </row>
    <row r="214" spans="2:14" ht="15" customHeight="1" x14ac:dyDescent="0.25">
      <c r="B214" s="62">
        <v>10</v>
      </c>
      <c r="C214" s="62"/>
      <c r="D214" s="62"/>
      <c r="E214" s="62"/>
      <c r="F214" s="62"/>
      <c r="G214" s="62"/>
      <c r="H214" s="55" t="s">
        <v>36</v>
      </c>
      <c r="I214" s="55"/>
      <c r="J214" s="55"/>
      <c r="K214" s="55"/>
      <c r="L214" s="55"/>
      <c r="M214" s="55"/>
      <c r="N214" s="34"/>
    </row>
    <row r="215" spans="2:14" ht="15" customHeight="1" x14ac:dyDescent="0.25">
      <c r="B215" s="62">
        <v>2</v>
      </c>
      <c r="C215" s="62"/>
      <c r="D215" s="62"/>
      <c r="E215" s="62"/>
      <c r="F215" s="62"/>
      <c r="G215" s="62"/>
      <c r="H215" s="55" t="s">
        <v>37</v>
      </c>
      <c r="I215" s="55"/>
      <c r="J215" s="55"/>
      <c r="K215" s="55"/>
      <c r="L215" s="55"/>
      <c r="M215" s="55"/>
      <c r="N215" s="34"/>
    </row>
    <row r="216" spans="2:14" ht="15" customHeight="1" x14ac:dyDescent="0.25">
      <c r="B216" s="61">
        <f>SUM(B217:G219)</f>
        <v>119</v>
      </c>
      <c r="C216" s="61"/>
      <c r="D216" s="56" t="s">
        <v>39</v>
      </c>
      <c r="E216" s="56"/>
      <c r="F216" s="56"/>
      <c r="G216" s="56"/>
      <c r="H216" s="56"/>
      <c r="I216" s="56"/>
      <c r="J216" s="56"/>
      <c r="K216" s="56"/>
      <c r="L216" s="56"/>
      <c r="M216" s="56"/>
      <c r="N216" s="34"/>
    </row>
    <row r="217" spans="2:14" ht="15" customHeight="1" x14ac:dyDescent="0.25">
      <c r="B217" s="62">
        <v>86</v>
      </c>
      <c r="C217" s="62"/>
      <c r="D217" s="62"/>
      <c r="E217" s="62"/>
      <c r="F217" s="62"/>
      <c r="G217" s="62"/>
      <c r="H217" s="55" t="s">
        <v>35</v>
      </c>
      <c r="I217" s="55"/>
      <c r="J217" s="55"/>
      <c r="K217" s="55"/>
      <c r="L217" s="55"/>
      <c r="M217" s="55"/>
      <c r="N217" s="34"/>
    </row>
    <row r="218" spans="2:14" ht="15" customHeight="1" x14ac:dyDescent="0.25">
      <c r="B218" s="62">
        <v>28</v>
      </c>
      <c r="C218" s="62"/>
      <c r="D218" s="62"/>
      <c r="E218" s="62"/>
      <c r="F218" s="62"/>
      <c r="G218" s="62"/>
      <c r="H218" s="55" t="s">
        <v>36</v>
      </c>
      <c r="I218" s="55"/>
      <c r="J218" s="55"/>
      <c r="K218" s="55"/>
      <c r="L218" s="55"/>
      <c r="M218" s="55"/>
      <c r="N218" s="34"/>
    </row>
    <row r="219" spans="2:14" ht="15" customHeight="1" x14ac:dyDescent="0.25">
      <c r="B219" s="62">
        <v>5</v>
      </c>
      <c r="C219" s="62"/>
      <c r="D219" s="62"/>
      <c r="E219" s="62"/>
      <c r="F219" s="62"/>
      <c r="G219" s="62"/>
      <c r="H219" s="55" t="s">
        <v>37</v>
      </c>
      <c r="I219" s="55"/>
      <c r="J219" s="55"/>
      <c r="K219" s="55"/>
      <c r="L219" s="55"/>
      <c r="M219" s="55"/>
      <c r="N219" s="34"/>
    </row>
    <row r="220" spans="2:14" ht="15" customHeight="1" x14ac:dyDescent="0.25">
      <c r="B220" s="61">
        <f>SUM(B221:G223)</f>
        <v>7</v>
      </c>
      <c r="C220" s="61"/>
      <c r="D220" s="56" t="s">
        <v>141</v>
      </c>
      <c r="E220" s="56"/>
      <c r="F220" s="56"/>
      <c r="G220" s="56"/>
      <c r="H220" s="56"/>
      <c r="I220" s="56"/>
      <c r="J220" s="56"/>
      <c r="K220" s="56"/>
      <c r="L220" s="56"/>
      <c r="M220" s="56"/>
      <c r="N220" s="34"/>
    </row>
    <row r="221" spans="2:14" ht="30" customHeight="1" x14ac:dyDescent="0.25">
      <c r="B221" s="103">
        <v>4</v>
      </c>
      <c r="C221" s="103"/>
      <c r="D221" s="103"/>
      <c r="E221" s="103"/>
      <c r="F221" s="103"/>
      <c r="G221" s="103"/>
      <c r="H221" s="104" t="s">
        <v>198</v>
      </c>
      <c r="I221" s="104"/>
      <c r="J221" s="104"/>
      <c r="K221" s="104"/>
      <c r="L221" s="104"/>
      <c r="M221" s="104"/>
      <c r="N221" s="34"/>
    </row>
    <row r="222" spans="2:14" ht="30" customHeight="1" x14ac:dyDescent="0.25">
      <c r="B222" s="103">
        <v>2</v>
      </c>
      <c r="C222" s="103"/>
      <c r="D222" s="103"/>
      <c r="E222" s="103"/>
      <c r="F222" s="103"/>
      <c r="G222" s="103"/>
      <c r="H222" s="104" t="s">
        <v>199</v>
      </c>
      <c r="I222" s="104"/>
      <c r="J222" s="104"/>
      <c r="K222" s="104"/>
      <c r="L222" s="104"/>
      <c r="M222" s="104"/>
      <c r="N222" s="34"/>
    </row>
    <row r="223" spans="2:14" ht="15" customHeight="1" x14ac:dyDescent="0.25">
      <c r="B223" s="103">
        <v>1</v>
      </c>
      <c r="C223" s="103"/>
      <c r="D223" s="103"/>
      <c r="E223" s="103"/>
      <c r="F223" s="103"/>
      <c r="G223" s="103"/>
      <c r="H223" s="104" t="s">
        <v>200</v>
      </c>
      <c r="I223" s="104"/>
      <c r="J223" s="104"/>
      <c r="K223" s="104"/>
      <c r="L223" s="104"/>
      <c r="M223" s="104"/>
      <c r="N223" s="34"/>
    </row>
    <row r="224" spans="2:14" ht="15" customHeight="1" x14ac:dyDescent="0.25">
      <c r="B224" s="61">
        <f>SUM(B225:G227)</f>
        <v>4</v>
      </c>
      <c r="C224" s="61"/>
      <c r="D224" s="56" t="s">
        <v>40</v>
      </c>
      <c r="E224" s="56"/>
      <c r="F224" s="56"/>
      <c r="G224" s="56"/>
      <c r="H224" s="56"/>
      <c r="I224" s="56"/>
      <c r="J224" s="56"/>
      <c r="K224" s="56"/>
      <c r="L224" s="56"/>
      <c r="M224" s="56"/>
      <c r="N224" s="34"/>
    </row>
    <row r="225" spans="2:14" ht="15" customHeight="1" x14ac:dyDescent="0.25">
      <c r="B225" s="62">
        <v>1</v>
      </c>
      <c r="C225" s="62"/>
      <c r="D225" s="62"/>
      <c r="E225" s="62"/>
      <c r="F225" s="62"/>
      <c r="G225" s="62"/>
      <c r="H225" s="55" t="s">
        <v>143</v>
      </c>
      <c r="I225" s="55"/>
      <c r="J225" s="55"/>
      <c r="K225" s="55"/>
      <c r="L225" s="55"/>
      <c r="M225" s="55"/>
      <c r="N225" s="34"/>
    </row>
    <row r="226" spans="2:14" ht="15" customHeight="1" x14ac:dyDescent="0.25">
      <c r="B226" s="62">
        <v>2</v>
      </c>
      <c r="C226" s="62"/>
      <c r="D226" s="62"/>
      <c r="E226" s="62"/>
      <c r="F226" s="62"/>
      <c r="G226" s="62"/>
      <c r="H226" s="55" t="s">
        <v>201</v>
      </c>
      <c r="I226" s="55"/>
      <c r="J226" s="55"/>
      <c r="K226" s="55"/>
      <c r="L226" s="55"/>
      <c r="M226" s="55"/>
      <c r="N226" s="34"/>
    </row>
    <row r="227" spans="2:14" ht="15" customHeight="1" x14ac:dyDescent="0.25">
      <c r="B227" s="62">
        <v>1</v>
      </c>
      <c r="C227" s="62"/>
      <c r="D227" s="62"/>
      <c r="E227" s="62"/>
      <c r="F227" s="62"/>
      <c r="G227" s="62"/>
      <c r="H227" s="55" t="s">
        <v>144</v>
      </c>
      <c r="I227" s="55"/>
      <c r="J227" s="55"/>
      <c r="K227" s="55"/>
      <c r="L227" s="55"/>
      <c r="M227" s="55"/>
      <c r="N227" s="34"/>
    </row>
    <row r="228" spans="2:14" ht="15" customHeight="1" x14ac:dyDescent="0.25">
      <c r="B228" s="61">
        <f>SUM(B229:G231)</f>
        <v>1</v>
      </c>
      <c r="C228" s="61"/>
      <c r="D228" s="56" t="s">
        <v>41</v>
      </c>
      <c r="E228" s="56"/>
      <c r="F228" s="56"/>
      <c r="G228" s="56"/>
      <c r="H228" s="56"/>
      <c r="I228" s="56"/>
      <c r="J228" s="56"/>
      <c r="K228" s="56"/>
      <c r="L228" s="56"/>
      <c r="M228" s="56"/>
      <c r="N228" s="34"/>
    </row>
    <row r="229" spans="2:14" ht="15" customHeight="1" x14ac:dyDescent="0.25">
      <c r="B229" s="62">
        <v>1</v>
      </c>
      <c r="C229" s="62"/>
      <c r="D229" s="62"/>
      <c r="E229" s="62"/>
      <c r="F229" s="62"/>
      <c r="G229" s="62"/>
      <c r="H229" s="55" t="s">
        <v>35</v>
      </c>
      <c r="I229" s="55"/>
      <c r="J229" s="55"/>
      <c r="K229" s="55"/>
      <c r="L229" s="55"/>
      <c r="M229" s="55"/>
      <c r="N229" s="34"/>
    </row>
    <row r="230" spans="2:14" ht="15" customHeight="1" x14ac:dyDescent="0.25">
      <c r="B230" s="62">
        <v>0</v>
      </c>
      <c r="C230" s="62"/>
      <c r="D230" s="62"/>
      <c r="E230" s="62"/>
      <c r="F230" s="62"/>
      <c r="G230" s="62"/>
      <c r="H230" s="55" t="s">
        <v>36</v>
      </c>
      <c r="I230" s="55"/>
      <c r="J230" s="55"/>
      <c r="K230" s="55"/>
      <c r="L230" s="55"/>
      <c r="M230" s="55"/>
      <c r="N230" s="34"/>
    </row>
    <row r="231" spans="2:14" ht="15" customHeight="1" x14ac:dyDescent="0.25">
      <c r="B231" s="62">
        <v>0</v>
      </c>
      <c r="C231" s="62"/>
      <c r="D231" s="62"/>
      <c r="E231" s="62"/>
      <c r="F231" s="62"/>
      <c r="G231" s="62"/>
      <c r="H231" s="55" t="s">
        <v>37</v>
      </c>
      <c r="I231" s="55"/>
      <c r="J231" s="55"/>
      <c r="K231" s="55"/>
      <c r="L231" s="55"/>
      <c r="M231" s="55"/>
      <c r="N231" s="34"/>
    </row>
    <row r="232" spans="2:14" ht="15" customHeight="1" x14ac:dyDescent="0.25">
      <c r="B232" s="61">
        <f>SUM(B233:G236)</f>
        <v>91</v>
      </c>
      <c r="C232" s="61"/>
      <c r="D232" s="56" t="s">
        <v>42</v>
      </c>
      <c r="E232" s="56"/>
      <c r="F232" s="56"/>
      <c r="G232" s="56"/>
      <c r="H232" s="56"/>
      <c r="I232" s="56"/>
      <c r="J232" s="56"/>
      <c r="K232" s="56"/>
      <c r="L232" s="56"/>
      <c r="M232" s="56"/>
      <c r="N232" s="34"/>
    </row>
    <row r="233" spans="2:14" ht="15" customHeight="1" x14ac:dyDescent="0.25">
      <c r="B233" s="62">
        <v>34</v>
      </c>
      <c r="C233" s="62"/>
      <c r="D233" s="62"/>
      <c r="E233" s="62"/>
      <c r="F233" s="62"/>
      <c r="G233" s="62"/>
      <c r="H233" s="55" t="s">
        <v>35</v>
      </c>
      <c r="I233" s="55"/>
      <c r="J233" s="55"/>
      <c r="K233" s="55"/>
      <c r="L233" s="55"/>
      <c r="M233" s="55"/>
      <c r="N233" s="34"/>
    </row>
    <row r="234" spans="2:14" ht="15" customHeight="1" x14ac:dyDescent="0.25">
      <c r="B234" s="62">
        <v>25</v>
      </c>
      <c r="C234" s="62"/>
      <c r="D234" s="62"/>
      <c r="E234" s="62"/>
      <c r="F234" s="62"/>
      <c r="G234" s="62"/>
      <c r="H234" s="55" t="s">
        <v>36</v>
      </c>
      <c r="I234" s="55"/>
      <c r="J234" s="55"/>
      <c r="K234" s="55"/>
      <c r="L234" s="55"/>
      <c r="M234" s="55"/>
      <c r="N234" s="34"/>
    </row>
    <row r="235" spans="2:14" ht="15" customHeight="1" x14ac:dyDescent="0.25">
      <c r="B235" s="62">
        <v>8</v>
      </c>
      <c r="C235" s="62"/>
      <c r="D235" s="62"/>
      <c r="E235" s="62"/>
      <c r="F235" s="62"/>
      <c r="G235" s="62"/>
      <c r="H235" s="55" t="s">
        <v>43</v>
      </c>
      <c r="I235" s="55"/>
      <c r="J235" s="55"/>
      <c r="K235" s="55"/>
      <c r="L235" s="55"/>
      <c r="M235" s="55"/>
      <c r="N235" s="34"/>
    </row>
    <row r="236" spans="2:14" ht="15" customHeight="1" x14ac:dyDescent="0.25">
      <c r="B236" s="62">
        <v>24</v>
      </c>
      <c r="C236" s="62"/>
      <c r="D236" s="62"/>
      <c r="E236" s="62"/>
      <c r="F236" s="62"/>
      <c r="G236" s="62"/>
      <c r="H236" s="55" t="s">
        <v>44</v>
      </c>
      <c r="I236" s="55"/>
      <c r="J236" s="55"/>
      <c r="K236" s="55"/>
      <c r="L236" s="55"/>
      <c r="M236" s="55"/>
      <c r="N236" s="34"/>
    </row>
    <row r="237" spans="2:14" ht="15" customHeight="1" x14ac:dyDescent="0.25">
      <c r="B237" s="61">
        <f>SUM(B238:G239)</f>
        <v>2</v>
      </c>
      <c r="C237" s="61"/>
      <c r="D237" s="56" t="s">
        <v>52</v>
      </c>
      <c r="E237" s="56"/>
      <c r="F237" s="56"/>
      <c r="G237" s="56"/>
      <c r="H237" s="56"/>
      <c r="I237" s="56"/>
      <c r="J237" s="56"/>
      <c r="K237" s="56"/>
      <c r="L237" s="56"/>
      <c r="M237" s="56"/>
      <c r="N237" s="34"/>
    </row>
    <row r="238" spans="2:14" ht="15" customHeight="1" x14ac:dyDescent="0.25">
      <c r="B238" s="62">
        <v>1</v>
      </c>
      <c r="C238" s="62"/>
      <c r="D238" s="62"/>
      <c r="E238" s="62"/>
      <c r="F238" s="62"/>
      <c r="G238" s="62"/>
      <c r="H238" s="55" t="s">
        <v>35</v>
      </c>
      <c r="I238" s="55"/>
      <c r="J238" s="55"/>
      <c r="K238" s="55"/>
      <c r="L238" s="55"/>
      <c r="M238" s="55"/>
      <c r="N238" s="34"/>
    </row>
    <row r="239" spans="2:14" ht="15" customHeight="1" x14ac:dyDescent="0.25">
      <c r="B239" s="62">
        <v>1</v>
      </c>
      <c r="C239" s="62"/>
      <c r="D239" s="62"/>
      <c r="E239" s="62"/>
      <c r="F239" s="62"/>
      <c r="G239" s="62"/>
      <c r="H239" s="55" t="s">
        <v>36</v>
      </c>
      <c r="I239" s="55"/>
      <c r="J239" s="55"/>
      <c r="K239" s="55"/>
      <c r="L239" s="55"/>
      <c r="M239" s="55"/>
      <c r="N239" s="35"/>
    </row>
    <row r="240" spans="2:14" ht="15" customHeight="1" x14ac:dyDescent="0.25">
      <c r="B240" s="16"/>
      <c r="C240" s="16"/>
      <c r="D240" s="16"/>
      <c r="E240" s="16"/>
      <c r="F240" s="16"/>
      <c r="G240" s="16"/>
      <c r="H240" s="17"/>
      <c r="I240" s="17"/>
      <c r="J240" s="17"/>
      <c r="K240" s="17"/>
      <c r="L240" s="17"/>
      <c r="M240" s="17"/>
      <c r="N240" s="17"/>
    </row>
    <row r="241" spans="2:14" ht="15" customHeight="1" x14ac:dyDescent="0.25">
      <c r="B241" s="96">
        <f>B242+B245+B248</f>
        <v>41637</v>
      </c>
      <c r="C241" s="61"/>
      <c r="D241" s="81" t="s">
        <v>118</v>
      </c>
      <c r="E241" s="81"/>
      <c r="F241" s="81"/>
      <c r="G241" s="81"/>
      <c r="H241" s="81"/>
      <c r="I241" s="81"/>
      <c r="J241" s="81"/>
      <c r="K241" s="81"/>
      <c r="L241" s="81"/>
      <c r="M241" s="81"/>
      <c r="N241" s="81"/>
    </row>
    <row r="242" spans="2:14" ht="15" customHeight="1" x14ac:dyDescent="0.25">
      <c r="B242" s="105">
        <f>H243+H244</f>
        <v>28044</v>
      </c>
      <c r="C242" s="106"/>
      <c r="D242" s="106"/>
      <c r="E242" s="106"/>
      <c r="F242" s="106"/>
      <c r="G242" s="107"/>
      <c r="H242" s="108" t="s">
        <v>114</v>
      </c>
      <c r="I242" s="108"/>
      <c r="J242" s="108"/>
      <c r="K242" s="108"/>
      <c r="L242" s="108"/>
      <c r="M242" s="108"/>
      <c r="N242" s="108"/>
    </row>
    <row r="243" spans="2:14" x14ac:dyDescent="0.25">
      <c r="B243" s="22"/>
      <c r="C243" s="23"/>
      <c r="D243" s="23"/>
      <c r="E243" s="23"/>
      <c r="F243" s="23"/>
      <c r="G243" s="23"/>
      <c r="H243" s="109">
        <v>27670</v>
      </c>
      <c r="I243" s="110"/>
      <c r="J243" s="111"/>
      <c r="K243" s="24"/>
      <c r="L243" s="112" t="s">
        <v>113</v>
      </c>
      <c r="M243" s="113"/>
      <c r="N243" s="114"/>
    </row>
    <row r="244" spans="2:14" ht="15" customHeight="1" x14ac:dyDescent="0.25">
      <c r="B244" s="115"/>
      <c r="C244" s="116"/>
      <c r="D244" s="116"/>
      <c r="E244" s="116"/>
      <c r="F244" s="116"/>
      <c r="G244" s="116"/>
      <c r="H244" s="115">
        <v>374</v>
      </c>
      <c r="I244" s="116"/>
      <c r="J244" s="117"/>
      <c r="K244" s="18"/>
      <c r="L244" s="112" t="s">
        <v>120</v>
      </c>
      <c r="M244" s="113"/>
      <c r="N244" s="114"/>
    </row>
    <row r="245" spans="2:14" x14ac:dyDescent="0.25">
      <c r="B245" s="105">
        <f>H246+H247</f>
        <v>13553</v>
      </c>
      <c r="C245" s="106"/>
      <c r="D245" s="106"/>
      <c r="E245" s="106"/>
      <c r="F245" s="106"/>
      <c r="G245" s="107"/>
      <c r="H245" s="108" t="s">
        <v>115</v>
      </c>
      <c r="I245" s="108"/>
      <c r="J245" s="108"/>
      <c r="K245" s="108"/>
      <c r="L245" s="108"/>
      <c r="M245" s="108"/>
      <c r="N245" s="108"/>
    </row>
    <row r="246" spans="2:14" ht="15" customHeight="1" x14ac:dyDescent="0.25">
      <c r="B246" s="115"/>
      <c r="C246" s="116"/>
      <c r="D246" s="116"/>
      <c r="E246" s="116"/>
      <c r="F246" s="116"/>
      <c r="G246" s="117"/>
      <c r="H246" s="109">
        <v>13520</v>
      </c>
      <c r="I246" s="110"/>
      <c r="J246" s="111"/>
      <c r="K246" s="24"/>
      <c r="L246" s="112" t="s">
        <v>113</v>
      </c>
      <c r="M246" s="113"/>
      <c r="N246" s="114"/>
    </row>
    <row r="247" spans="2:14" x14ac:dyDescent="0.25">
      <c r="B247" s="115"/>
      <c r="C247" s="116"/>
      <c r="D247" s="116"/>
      <c r="E247" s="116"/>
      <c r="F247" s="116"/>
      <c r="G247" s="117"/>
      <c r="H247" s="116">
        <v>33</v>
      </c>
      <c r="I247" s="116"/>
      <c r="J247" s="117"/>
      <c r="K247" s="18"/>
      <c r="L247" s="112" t="s">
        <v>120</v>
      </c>
      <c r="M247" s="113"/>
      <c r="N247" s="114"/>
    </row>
    <row r="248" spans="2:14" ht="15" customHeight="1" x14ac:dyDescent="0.25">
      <c r="B248" s="118">
        <f>H249+H250</f>
        <v>40</v>
      </c>
      <c r="C248" s="118"/>
      <c r="D248" s="118"/>
      <c r="E248" s="118"/>
      <c r="F248" s="118"/>
      <c r="G248" s="118"/>
      <c r="H248" s="108" t="s">
        <v>116</v>
      </c>
      <c r="I248" s="108"/>
      <c r="J248" s="108"/>
      <c r="K248" s="108"/>
      <c r="L248" s="108"/>
      <c r="M248" s="108"/>
      <c r="N248" s="108"/>
    </row>
    <row r="249" spans="2:14" ht="15" customHeight="1" x14ac:dyDescent="0.25">
      <c r="B249" s="115"/>
      <c r="C249" s="116"/>
      <c r="D249" s="116"/>
      <c r="E249" s="116"/>
      <c r="F249" s="116"/>
      <c r="G249" s="117"/>
      <c r="H249" s="119">
        <v>40</v>
      </c>
      <c r="I249" s="110"/>
      <c r="J249" s="111"/>
      <c r="K249" s="24"/>
      <c r="L249" s="112" t="s">
        <v>113</v>
      </c>
      <c r="M249" s="113"/>
      <c r="N249" s="114"/>
    </row>
    <row r="250" spans="2:14" ht="15" customHeight="1" x14ac:dyDescent="0.25">
      <c r="B250" s="115"/>
      <c r="C250" s="116"/>
      <c r="D250" s="116"/>
      <c r="E250" s="116"/>
      <c r="F250" s="116"/>
      <c r="G250" s="117"/>
      <c r="H250" s="116">
        <v>0</v>
      </c>
      <c r="I250" s="116"/>
      <c r="J250" s="117"/>
      <c r="K250" s="18"/>
      <c r="L250" s="112" t="s">
        <v>120</v>
      </c>
      <c r="M250" s="113"/>
      <c r="N250" s="114"/>
    </row>
    <row r="251" spans="2:14" ht="15" customHeight="1" x14ac:dyDescent="0.25">
      <c r="B251" s="77">
        <f>B252+B253+B254</f>
        <v>2</v>
      </c>
      <c r="C251" s="77"/>
      <c r="D251" s="81" t="s">
        <v>45</v>
      </c>
      <c r="E251" s="81"/>
      <c r="F251" s="81"/>
      <c r="G251" s="81"/>
      <c r="H251" s="81"/>
      <c r="I251" s="81"/>
      <c r="J251" s="81"/>
      <c r="K251" s="81"/>
      <c r="L251" s="81"/>
      <c r="M251" s="81"/>
      <c r="N251" s="81"/>
    </row>
    <row r="252" spans="2:14" ht="15" customHeight="1" x14ac:dyDescent="0.25">
      <c r="B252" s="60">
        <v>1</v>
      </c>
      <c r="C252" s="60"/>
      <c r="D252" s="60"/>
      <c r="E252" s="60"/>
      <c r="F252" s="60"/>
      <c r="G252" s="60"/>
      <c r="H252" s="48" t="s">
        <v>35</v>
      </c>
      <c r="I252" s="48"/>
      <c r="J252" s="48"/>
      <c r="K252" s="48"/>
      <c r="L252" s="48"/>
      <c r="M252" s="48"/>
      <c r="N252" s="48"/>
    </row>
    <row r="253" spans="2:14" ht="15" customHeight="1" x14ac:dyDescent="0.25">
      <c r="B253" s="60">
        <v>1</v>
      </c>
      <c r="C253" s="60"/>
      <c r="D253" s="60"/>
      <c r="E253" s="60"/>
      <c r="F253" s="60"/>
      <c r="G253" s="60"/>
      <c r="H253" s="48" t="s">
        <v>36</v>
      </c>
      <c r="I253" s="48"/>
      <c r="J253" s="48"/>
      <c r="K253" s="48"/>
      <c r="L253" s="48"/>
      <c r="M253" s="48"/>
      <c r="N253" s="48"/>
    </row>
    <row r="254" spans="2:14" ht="15" customHeight="1" x14ac:dyDescent="0.25">
      <c r="B254" s="60">
        <v>0</v>
      </c>
      <c r="C254" s="60"/>
      <c r="D254" s="60"/>
      <c r="E254" s="60"/>
      <c r="F254" s="60"/>
      <c r="G254" s="60"/>
      <c r="H254" s="48" t="s">
        <v>37</v>
      </c>
      <c r="I254" s="48"/>
      <c r="J254" s="48"/>
      <c r="K254" s="48"/>
      <c r="L254" s="48"/>
      <c r="M254" s="48"/>
      <c r="N254" s="48"/>
    </row>
    <row r="255" spans="2:14" ht="15" customHeight="1" x14ac:dyDescent="0.25">
      <c r="B255" s="77">
        <f>B256+B258+B260+B262+B257+B259+B261+B263</f>
        <v>481</v>
      </c>
      <c r="C255" s="77"/>
      <c r="D255" s="81" t="s">
        <v>117</v>
      </c>
      <c r="E255" s="81"/>
      <c r="F255" s="81"/>
      <c r="G255" s="81"/>
      <c r="H255" s="81"/>
      <c r="I255" s="81"/>
      <c r="J255" s="81"/>
      <c r="K255" s="81"/>
      <c r="L255" s="81"/>
      <c r="M255" s="81"/>
      <c r="N255" s="81"/>
    </row>
    <row r="256" spans="2:14" ht="15" customHeight="1" x14ac:dyDescent="0.25">
      <c r="B256" s="118">
        <v>267</v>
      </c>
      <c r="C256" s="118"/>
      <c r="D256" s="118"/>
      <c r="E256" s="118"/>
      <c r="F256" s="118"/>
      <c r="G256" s="118"/>
      <c r="H256" s="108" t="s">
        <v>35</v>
      </c>
      <c r="I256" s="108"/>
      <c r="J256" s="108"/>
      <c r="K256" s="108"/>
      <c r="L256" s="108"/>
      <c r="M256" s="108"/>
      <c r="N256" s="108"/>
    </row>
    <row r="257" spans="2:14" ht="15" customHeight="1" x14ac:dyDescent="0.25">
      <c r="B257" s="82">
        <v>9</v>
      </c>
      <c r="C257" s="83"/>
      <c r="D257" s="83"/>
      <c r="E257" s="83"/>
      <c r="F257" s="83"/>
      <c r="G257" s="83"/>
      <c r="H257" s="84"/>
      <c r="I257" s="85" t="s">
        <v>202</v>
      </c>
      <c r="J257" s="86"/>
      <c r="K257" s="86"/>
      <c r="L257" s="86"/>
      <c r="M257" s="86"/>
      <c r="N257" s="87"/>
    </row>
    <row r="258" spans="2:14" x14ac:dyDescent="0.25">
      <c r="B258" s="118">
        <v>146</v>
      </c>
      <c r="C258" s="118"/>
      <c r="D258" s="118"/>
      <c r="E258" s="118"/>
      <c r="F258" s="118"/>
      <c r="G258" s="118"/>
      <c r="H258" s="108" t="s">
        <v>54</v>
      </c>
      <c r="I258" s="108"/>
      <c r="J258" s="108"/>
      <c r="K258" s="108"/>
      <c r="L258" s="108"/>
      <c r="M258" s="108"/>
      <c r="N258" s="108"/>
    </row>
    <row r="259" spans="2:14" x14ac:dyDescent="0.25">
      <c r="B259" s="82">
        <v>12</v>
      </c>
      <c r="C259" s="83"/>
      <c r="D259" s="83"/>
      <c r="E259" s="83"/>
      <c r="F259" s="83"/>
      <c r="G259" s="83"/>
      <c r="H259" s="84"/>
      <c r="I259" s="85" t="s">
        <v>203</v>
      </c>
      <c r="J259" s="86"/>
      <c r="K259" s="86"/>
      <c r="L259" s="86"/>
      <c r="M259" s="86"/>
      <c r="N259" s="87"/>
    </row>
    <row r="260" spans="2:14" x14ac:dyDescent="0.25">
      <c r="B260" s="118">
        <v>28</v>
      </c>
      <c r="C260" s="118"/>
      <c r="D260" s="118"/>
      <c r="E260" s="118"/>
      <c r="F260" s="118"/>
      <c r="G260" s="118"/>
      <c r="H260" s="108" t="s">
        <v>37</v>
      </c>
      <c r="I260" s="108"/>
      <c r="J260" s="108"/>
      <c r="K260" s="108"/>
      <c r="L260" s="108"/>
      <c r="M260" s="108"/>
      <c r="N260" s="108"/>
    </row>
    <row r="261" spans="2:14" x14ac:dyDescent="0.25">
      <c r="B261" s="82">
        <v>4</v>
      </c>
      <c r="C261" s="83"/>
      <c r="D261" s="83"/>
      <c r="E261" s="83"/>
      <c r="F261" s="83"/>
      <c r="G261" s="83"/>
      <c r="H261" s="84"/>
      <c r="I261" s="85" t="s">
        <v>204</v>
      </c>
      <c r="J261" s="86"/>
      <c r="K261" s="86"/>
      <c r="L261" s="86"/>
      <c r="M261" s="86"/>
      <c r="N261" s="87"/>
    </row>
    <row r="262" spans="2:14" x14ac:dyDescent="0.25">
      <c r="B262" s="118">
        <v>15</v>
      </c>
      <c r="C262" s="118"/>
      <c r="D262" s="118"/>
      <c r="E262" s="118"/>
      <c r="F262" s="118"/>
      <c r="G262" s="118"/>
      <c r="H262" s="108" t="s">
        <v>44</v>
      </c>
      <c r="I262" s="108"/>
      <c r="J262" s="108"/>
      <c r="K262" s="108"/>
      <c r="L262" s="108"/>
      <c r="M262" s="108"/>
      <c r="N262" s="108"/>
    </row>
    <row r="263" spans="2:14" ht="15" customHeight="1" x14ac:dyDescent="0.25">
      <c r="B263" s="82">
        <v>0</v>
      </c>
      <c r="C263" s="83"/>
      <c r="D263" s="83"/>
      <c r="E263" s="83"/>
      <c r="F263" s="83"/>
      <c r="G263" s="83"/>
      <c r="H263" s="84"/>
      <c r="I263" s="85" t="s">
        <v>205</v>
      </c>
      <c r="J263" s="86"/>
      <c r="K263" s="86"/>
      <c r="L263" s="86"/>
      <c r="M263" s="86"/>
      <c r="N263" s="87"/>
    </row>
    <row r="264" spans="2:14" x14ac:dyDescent="0.25">
      <c r="B264" s="77">
        <f>B265+B266+B267+B268</f>
        <v>10</v>
      </c>
      <c r="C264" s="77"/>
      <c r="D264" s="81" t="s">
        <v>119</v>
      </c>
      <c r="E264" s="81"/>
      <c r="F264" s="81"/>
      <c r="G264" s="81"/>
      <c r="H264" s="81"/>
      <c r="I264" s="81"/>
      <c r="J264" s="81"/>
      <c r="K264" s="81"/>
      <c r="L264" s="81"/>
      <c r="M264" s="81"/>
      <c r="N264" s="81"/>
    </row>
    <row r="265" spans="2:14" x14ac:dyDescent="0.25">
      <c r="B265" s="60">
        <v>4</v>
      </c>
      <c r="C265" s="60"/>
      <c r="D265" s="60"/>
      <c r="E265" s="60"/>
      <c r="F265" s="60"/>
      <c r="G265" s="60"/>
      <c r="H265" s="48" t="s">
        <v>35</v>
      </c>
      <c r="I265" s="48"/>
      <c r="J265" s="48"/>
      <c r="K265" s="48"/>
      <c r="L265" s="48"/>
      <c r="M265" s="48"/>
      <c r="N265" s="48"/>
    </row>
    <row r="266" spans="2:14" x14ac:dyDescent="0.25">
      <c r="B266" s="60">
        <v>3</v>
      </c>
      <c r="C266" s="60"/>
      <c r="D266" s="60"/>
      <c r="E266" s="60"/>
      <c r="F266" s="60"/>
      <c r="G266" s="60"/>
      <c r="H266" s="48" t="s">
        <v>54</v>
      </c>
      <c r="I266" s="48"/>
      <c r="J266" s="48"/>
      <c r="K266" s="48"/>
      <c r="L266" s="48"/>
      <c r="M266" s="48"/>
      <c r="N266" s="48"/>
    </row>
    <row r="267" spans="2:14" x14ac:dyDescent="0.25">
      <c r="B267" s="60">
        <v>1</v>
      </c>
      <c r="C267" s="60"/>
      <c r="D267" s="60"/>
      <c r="E267" s="60"/>
      <c r="F267" s="60"/>
      <c r="G267" s="60"/>
      <c r="H267" s="48" t="s">
        <v>37</v>
      </c>
      <c r="I267" s="48"/>
      <c r="J267" s="48"/>
      <c r="K267" s="48"/>
      <c r="L267" s="48"/>
      <c r="M267" s="48"/>
      <c r="N267" s="48"/>
    </row>
    <row r="268" spans="2:14" ht="16.5" customHeight="1" x14ac:dyDescent="0.25">
      <c r="B268" s="60">
        <v>2</v>
      </c>
      <c r="C268" s="60"/>
      <c r="D268" s="60"/>
      <c r="E268" s="60"/>
      <c r="F268" s="60"/>
      <c r="G268" s="60"/>
      <c r="H268" s="48" t="s">
        <v>44</v>
      </c>
      <c r="I268" s="48"/>
      <c r="J268" s="48"/>
      <c r="K268" s="48"/>
      <c r="L268" s="48"/>
      <c r="M268" s="48"/>
      <c r="N268" s="48"/>
    </row>
    <row r="269" spans="2:14" ht="16.5" customHeight="1" x14ac:dyDescent="0.25">
      <c r="B269" s="16"/>
      <c r="C269" s="16"/>
      <c r="D269" s="16"/>
      <c r="E269" s="16"/>
      <c r="F269" s="16"/>
      <c r="G269" s="16"/>
      <c r="H269" s="17"/>
      <c r="I269" s="17"/>
      <c r="J269" s="17"/>
      <c r="K269" s="17"/>
      <c r="L269" s="17"/>
      <c r="M269" s="17"/>
      <c r="N269" s="17"/>
    </row>
    <row r="270" spans="2:14" ht="17.45" customHeight="1" x14ac:dyDescent="0.25">
      <c r="B270" s="63" t="s">
        <v>55</v>
      </c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2:14" ht="15" customHeight="1" x14ac:dyDescent="0.25">
      <c r="B271" s="120">
        <f>((B273+B276)/(B274+B277))</f>
        <v>1.7924089852827265</v>
      </c>
      <c r="C271" s="121"/>
      <c r="D271" s="121"/>
      <c r="E271" s="121"/>
      <c r="F271" s="121"/>
      <c r="G271" s="122"/>
      <c r="H271" s="123" t="s">
        <v>85</v>
      </c>
      <c r="I271" s="123"/>
      <c r="J271" s="123"/>
      <c r="K271" s="123"/>
      <c r="L271" s="123"/>
      <c r="M271" s="123"/>
      <c r="N271" s="123"/>
    </row>
    <row r="272" spans="2:14" ht="15" customHeight="1" x14ac:dyDescent="0.25">
      <c r="B272" s="124">
        <f>B273/B274</f>
        <v>2.2577565632458234</v>
      </c>
      <c r="C272" s="124"/>
      <c r="D272" s="124"/>
      <c r="E272" s="124"/>
      <c r="F272" s="124"/>
      <c r="G272" s="124"/>
      <c r="H272" s="124"/>
      <c r="I272" s="125" t="s">
        <v>87</v>
      </c>
      <c r="J272" s="125"/>
      <c r="K272" s="125"/>
      <c r="L272" s="125"/>
      <c r="M272" s="125"/>
      <c r="N272" s="125"/>
    </row>
    <row r="273" spans="2:14" x14ac:dyDescent="0.25">
      <c r="B273" s="60">
        <f>B34</f>
        <v>1892</v>
      </c>
      <c r="C273" s="60"/>
      <c r="D273" s="60"/>
      <c r="E273" s="60"/>
      <c r="F273" s="60"/>
      <c r="G273" s="60"/>
      <c r="H273" s="60"/>
      <c r="I273" s="60"/>
      <c r="J273" s="57" t="s">
        <v>97</v>
      </c>
      <c r="K273" s="57"/>
      <c r="L273" s="57"/>
      <c r="M273" s="57"/>
      <c r="N273" s="57"/>
    </row>
    <row r="274" spans="2:14" x14ac:dyDescent="0.25">
      <c r="B274" s="60">
        <v>838</v>
      </c>
      <c r="C274" s="60"/>
      <c r="D274" s="60"/>
      <c r="E274" s="60"/>
      <c r="F274" s="60"/>
      <c r="G274" s="60"/>
      <c r="H274" s="60"/>
      <c r="I274" s="60"/>
      <c r="J274" s="57" t="s">
        <v>86</v>
      </c>
      <c r="K274" s="57"/>
      <c r="L274" s="57"/>
      <c r="M274" s="57"/>
      <c r="N274" s="57"/>
    </row>
    <row r="275" spans="2:14" ht="15" customHeight="1" x14ac:dyDescent="0.25">
      <c r="B275" s="124">
        <f>B276/B277</f>
        <v>0.93156732891832228</v>
      </c>
      <c r="C275" s="124"/>
      <c r="D275" s="124"/>
      <c r="E275" s="124"/>
      <c r="F275" s="124"/>
      <c r="G275" s="124"/>
      <c r="H275" s="124"/>
      <c r="I275" s="125" t="s">
        <v>89</v>
      </c>
      <c r="J275" s="125"/>
      <c r="K275" s="125"/>
      <c r="L275" s="125"/>
      <c r="M275" s="125"/>
      <c r="N275" s="125"/>
    </row>
    <row r="276" spans="2:14" x14ac:dyDescent="0.25">
      <c r="B276" s="60">
        <f>B41</f>
        <v>422</v>
      </c>
      <c r="C276" s="60"/>
      <c r="D276" s="60"/>
      <c r="E276" s="60"/>
      <c r="F276" s="60"/>
      <c r="G276" s="60"/>
      <c r="H276" s="60"/>
      <c r="I276" s="60"/>
      <c r="J276" s="57" t="s">
        <v>98</v>
      </c>
      <c r="K276" s="57"/>
      <c r="L276" s="57"/>
      <c r="M276" s="57"/>
      <c r="N276" s="57"/>
    </row>
    <row r="277" spans="2:14" x14ac:dyDescent="0.25">
      <c r="B277" s="126">
        <v>453</v>
      </c>
      <c r="C277" s="126"/>
      <c r="D277" s="126"/>
      <c r="E277" s="126"/>
      <c r="F277" s="126"/>
      <c r="G277" s="126"/>
      <c r="H277" s="126"/>
      <c r="I277" s="126"/>
      <c r="J277" s="57" t="s">
        <v>88</v>
      </c>
      <c r="K277" s="57"/>
      <c r="L277" s="57"/>
      <c r="M277" s="57"/>
      <c r="N277" s="57"/>
    </row>
    <row r="278" spans="2:14" ht="15" customHeight="1" x14ac:dyDescent="0.25">
      <c r="B278" s="127">
        <f>((B280+B283+B286)/(B281+B284+B287))</f>
        <v>3.1830161054172765</v>
      </c>
      <c r="C278" s="128"/>
      <c r="D278" s="128"/>
      <c r="E278" s="128"/>
      <c r="F278" s="128"/>
      <c r="G278" s="129"/>
      <c r="H278" s="123" t="s">
        <v>92</v>
      </c>
      <c r="I278" s="123"/>
      <c r="J278" s="123"/>
      <c r="K278" s="123"/>
      <c r="L278" s="123"/>
      <c r="M278" s="123"/>
      <c r="N278" s="123"/>
    </row>
    <row r="279" spans="2:14" x14ac:dyDescent="0.25">
      <c r="B279" s="124">
        <f>B280/B281</f>
        <v>3.1646778042959429</v>
      </c>
      <c r="C279" s="124"/>
      <c r="D279" s="124"/>
      <c r="E279" s="124"/>
      <c r="F279" s="124"/>
      <c r="G279" s="124"/>
      <c r="H279" s="124"/>
      <c r="I279" s="125" t="s">
        <v>90</v>
      </c>
      <c r="J279" s="125"/>
      <c r="K279" s="125"/>
      <c r="L279" s="125"/>
      <c r="M279" s="125"/>
      <c r="N279" s="125"/>
    </row>
    <row r="280" spans="2:14" x14ac:dyDescent="0.25">
      <c r="B280" s="130">
        <v>2652</v>
      </c>
      <c r="C280" s="60"/>
      <c r="D280" s="60"/>
      <c r="E280" s="60"/>
      <c r="F280" s="60"/>
      <c r="G280" s="60"/>
      <c r="H280" s="60"/>
      <c r="I280" s="60"/>
      <c r="J280" s="57" t="s">
        <v>99</v>
      </c>
      <c r="K280" s="57"/>
      <c r="L280" s="57"/>
      <c r="M280" s="57"/>
      <c r="N280" s="57"/>
    </row>
    <row r="281" spans="2:14" x14ac:dyDescent="0.25">
      <c r="B281" s="60">
        <v>838</v>
      </c>
      <c r="C281" s="60"/>
      <c r="D281" s="60"/>
      <c r="E281" s="60"/>
      <c r="F281" s="60"/>
      <c r="G281" s="60"/>
      <c r="H281" s="60"/>
      <c r="I281" s="60"/>
      <c r="J281" s="57" t="s">
        <v>91</v>
      </c>
      <c r="K281" s="57"/>
      <c r="L281" s="57"/>
      <c r="M281" s="57"/>
      <c r="N281" s="57"/>
    </row>
    <row r="282" spans="2:14" ht="15" customHeight="1" x14ac:dyDescent="0.25">
      <c r="B282" s="124">
        <f>B283/B284</f>
        <v>3.0485651214128033</v>
      </c>
      <c r="C282" s="124"/>
      <c r="D282" s="124"/>
      <c r="E282" s="124"/>
      <c r="F282" s="124"/>
      <c r="G282" s="124"/>
      <c r="H282" s="124"/>
      <c r="I282" s="125" t="s">
        <v>93</v>
      </c>
      <c r="J282" s="125"/>
      <c r="K282" s="125"/>
      <c r="L282" s="125"/>
      <c r="M282" s="125"/>
      <c r="N282" s="125"/>
    </row>
    <row r="283" spans="2:14" x14ac:dyDescent="0.25">
      <c r="B283" s="130">
        <v>1381</v>
      </c>
      <c r="C283" s="60"/>
      <c r="D283" s="60"/>
      <c r="E283" s="60"/>
      <c r="F283" s="60"/>
      <c r="G283" s="60"/>
      <c r="H283" s="60"/>
      <c r="I283" s="60"/>
      <c r="J283" s="57" t="s">
        <v>100</v>
      </c>
      <c r="K283" s="57"/>
      <c r="L283" s="57"/>
      <c r="M283" s="57"/>
      <c r="N283" s="57"/>
    </row>
    <row r="284" spans="2:14" x14ac:dyDescent="0.25">
      <c r="B284" s="126">
        <v>453</v>
      </c>
      <c r="C284" s="126"/>
      <c r="D284" s="126"/>
      <c r="E284" s="126"/>
      <c r="F284" s="126"/>
      <c r="G284" s="126"/>
      <c r="H284" s="126"/>
      <c r="I284" s="126"/>
      <c r="J284" s="57" t="s">
        <v>83</v>
      </c>
      <c r="K284" s="57"/>
      <c r="L284" s="57"/>
      <c r="M284" s="57"/>
      <c r="N284" s="57"/>
    </row>
    <row r="285" spans="2:14" ht="15" customHeight="1" x14ac:dyDescent="0.25">
      <c r="B285" s="124">
        <f>B286/B287</f>
        <v>4.2</v>
      </c>
      <c r="C285" s="124"/>
      <c r="D285" s="124"/>
      <c r="E285" s="124"/>
      <c r="F285" s="124"/>
      <c r="G285" s="124"/>
      <c r="H285" s="124"/>
      <c r="I285" s="125" t="s">
        <v>206</v>
      </c>
      <c r="J285" s="125"/>
      <c r="K285" s="125"/>
      <c r="L285" s="125"/>
      <c r="M285" s="125"/>
      <c r="N285" s="125"/>
    </row>
    <row r="286" spans="2:14" x14ac:dyDescent="0.25">
      <c r="B286" s="60">
        <f>B67</f>
        <v>315</v>
      </c>
      <c r="C286" s="60"/>
      <c r="D286" s="60"/>
      <c r="E286" s="60"/>
      <c r="F286" s="60"/>
      <c r="G286" s="60"/>
      <c r="H286" s="60"/>
      <c r="I286" s="60"/>
      <c r="J286" s="57" t="s">
        <v>101</v>
      </c>
      <c r="K286" s="57"/>
      <c r="L286" s="57"/>
      <c r="M286" s="57"/>
      <c r="N286" s="57"/>
    </row>
    <row r="287" spans="2:14" ht="15" customHeight="1" x14ac:dyDescent="0.25">
      <c r="B287" s="60">
        <v>75</v>
      </c>
      <c r="C287" s="60"/>
      <c r="D287" s="60"/>
      <c r="E287" s="60"/>
      <c r="F287" s="60"/>
      <c r="G287" s="60"/>
      <c r="H287" s="60"/>
      <c r="I287" s="60"/>
      <c r="J287" s="57" t="s">
        <v>94</v>
      </c>
      <c r="K287" s="57"/>
      <c r="L287" s="57"/>
      <c r="M287" s="57"/>
      <c r="N287" s="57"/>
    </row>
    <row r="288" spans="2:14" ht="20.25" x14ac:dyDescent="0.25">
      <c r="B288" s="63" t="s">
        <v>46</v>
      </c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2:14" ht="14.45" customHeight="1" x14ac:dyDescent="0.25">
      <c r="B289" s="70" t="s">
        <v>180</v>
      </c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21" t="s">
        <v>11</v>
      </c>
      <c r="N289" s="21" t="s">
        <v>10</v>
      </c>
    </row>
    <row r="290" spans="2:14" x14ac:dyDescent="0.25">
      <c r="B290" s="131">
        <f>M290+N290</f>
        <v>84</v>
      </c>
      <c r="C290" s="131"/>
      <c r="D290" s="131"/>
      <c r="E290" s="131"/>
      <c r="F290" s="108" t="s">
        <v>96</v>
      </c>
      <c r="G290" s="108"/>
      <c r="H290" s="108"/>
      <c r="I290" s="108"/>
      <c r="J290" s="108"/>
      <c r="K290" s="108"/>
      <c r="L290" s="108"/>
      <c r="M290" s="26">
        <f>SUM(M291:M292)</f>
        <v>47</v>
      </c>
      <c r="N290" s="26">
        <f>SUM(N291:N292)</f>
        <v>37</v>
      </c>
    </row>
    <row r="291" spans="2:14" x14ac:dyDescent="0.25">
      <c r="B291" s="64">
        <f t="shared" ref="B291" si="16">SUM(M291:N291)</f>
        <v>0</v>
      </c>
      <c r="C291" s="65"/>
      <c r="D291" s="65"/>
      <c r="E291" s="65"/>
      <c r="F291" s="65"/>
      <c r="G291" s="65"/>
      <c r="H291" s="66"/>
      <c r="I291" s="78" t="s">
        <v>166</v>
      </c>
      <c r="J291" s="79"/>
      <c r="K291" s="79"/>
      <c r="L291" s="80"/>
      <c r="M291" s="30">
        <v>0</v>
      </c>
      <c r="N291" s="30">
        <v>0</v>
      </c>
    </row>
    <row r="292" spans="2:14" x14ac:dyDescent="0.25">
      <c r="B292" s="64">
        <f>SUM(M292:N292)</f>
        <v>84</v>
      </c>
      <c r="C292" s="65"/>
      <c r="D292" s="65"/>
      <c r="E292" s="65"/>
      <c r="F292" s="65"/>
      <c r="G292" s="65"/>
      <c r="H292" s="66"/>
      <c r="I292" s="78" t="s">
        <v>165</v>
      </c>
      <c r="J292" s="79"/>
      <c r="K292" s="79"/>
      <c r="L292" s="80"/>
      <c r="M292" s="30">
        <v>47</v>
      </c>
      <c r="N292" s="30">
        <v>37</v>
      </c>
    </row>
    <row r="293" spans="2:14" ht="14.45" customHeight="1" x14ac:dyDescent="0.25"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ht="14.45" customHeight="1" x14ac:dyDescent="0.25"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</row>
    <row r="295" spans="2:14" ht="22.5" customHeight="1" x14ac:dyDescent="0.25">
      <c r="B295" s="63" t="s">
        <v>159</v>
      </c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2:14" ht="14.45" customHeight="1" x14ac:dyDescent="0.25">
      <c r="B296" s="132">
        <f>106+18+24</f>
        <v>148</v>
      </c>
      <c r="C296" s="132"/>
      <c r="D296" s="133" t="s">
        <v>181</v>
      </c>
      <c r="E296" s="134"/>
      <c r="F296" s="134"/>
      <c r="G296" s="134"/>
      <c r="H296" s="134"/>
      <c r="I296" s="134"/>
      <c r="J296" s="134"/>
      <c r="K296" s="134"/>
      <c r="L296" s="134"/>
      <c r="M296" s="134"/>
      <c r="N296" s="135"/>
    </row>
    <row r="297" spans="2:14" ht="14.45" customHeight="1" x14ac:dyDescent="0.25">
      <c r="B297" s="132">
        <v>67</v>
      </c>
      <c r="C297" s="132"/>
      <c r="D297" s="133" t="s">
        <v>182</v>
      </c>
      <c r="E297" s="134"/>
      <c r="F297" s="134"/>
      <c r="G297" s="134"/>
      <c r="H297" s="134"/>
      <c r="I297" s="134"/>
      <c r="J297" s="134"/>
      <c r="K297" s="134"/>
      <c r="L297" s="134"/>
      <c r="M297" s="134"/>
      <c r="N297" s="135"/>
    </row>
    <row r="298" spans="2:14" ht="14.45" customHeight="1" x14ac:dyDescent="0.25">
      <c r="B298" s="137">
        <f>SUM(B296:C297)</f>
        <v>215</v>
      </c>
      <c r="C298" s="137"/>
      <c r="D298" s="133" t="s">
        <v>183</v>
      </c>
      <c r="E298" s="134"/>
      <c r="F298" s="134"/>
      <c r="G298" s="134"/>
      <c r="H298" s="134"/>
      <c r="I298" s="134"/>
      <c r="J298" s="134"/>
      <c r="K298" s="134"/>
      <c r="L298" s="134"/>
      <c r="M298" s="134"/>
      <c r="N298" s="135"/>
    </row>
    <row r="299" spans="2:14" x14ac:dyDescent="0.25"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</row>
    <row r="300" spans="2:14" ht="23.25" customHeight="1" x14ac:dyDescent="0.25">
      <c r="B300" s="63" t="s">
        <v>186</v>
      </c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2:14" ht="15" customHeight="1" x14ac:dyDescent="0.25">
      <c r="B301" s="70" t="s">
        <v>184</v>
      </c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19" t="s">
        <v>11</v>
      </c>
      <c r="N301" s="19" t="s">
        <v>10</v>
      </c>
    </row>
    <row r="302" spans="2:14" ht="15" customHeight="1" x14ac:dyDescent="0.25">
      <c r="B302" s="91">
        <f>B303+B310+B315</f>
        <v>784</v>
      </c>
      <c r="C302" s="91"/>
      <c r="D302" s="123" t="s">
        <v>56</v>
      </c>
      <c r="E302" s="123"/>
      <c r="F302" s="123"/>
      <c r="G302" s="123"/>
      <c r="H302" s="123"/>
      <c r="I302" s="123"/>
      <c r="J302" s="123"/>
      <c r="K302" s="123"/>
      <c r="L302" s="123"/>
      <c r="M302" s="7">
        <f>M303+M310+M315</f>
        <v>415</v>
      </c>
      <c r="N302" s="7">
        <f>N303+N310+N315</f>
        <v>369</v>
      </c>
    </row>
    <row r="303" spans="2:14" ht="14.45" customHeight="1" x14ac:dyDescent="0.25">
      <c r="B303" s="140">
        <f>SUM(B304:E309)</f>
        <v>581</v>
      </c>
      <c r="C303" s="140"/>
      <c r="D303" s="140"/>
      <c r="E303" s="141" t="s">
        <v>123</v>
      </c>
      <c r="F303" s="142"/>
      <c r="G303" s="142"/>
      <c r="H303" s="142"/>
      <c r="I303" s="142"/>
      <c r="J303" s="142"/>
      <c r="K303" s="142"/>
      <c r="L303" s="143"/>
      <c r="M303" s="13">
        <f>SUM(M304:M309)</f>
        <v>345</v>
      </c>
      <c r="N303" s="13">
        <f>SUM(N304:N309)</f>
        <v>236</v>
      </c>
    </row>
    <row r="304" spans="2:14" ht="14.45" customHeight="1" x14ac:dyDescent="0.25">
      <c r="B304" s="60">
        <f t="shared" ref="B304:B309" si="17">M304+N304</f>
        <v>215</v>
      </c>
      <c r="C304" s="60"/>
      <c r="D304" s="60"/>
      <c r="E304" s="60"/>
      <c r="F304" s="57" t="s">
        <v>57</v>
      </c>
      <c r="G304" s="57"/>
      <c r="H304" s="57"/>
      <c r="I304" s="57"/>
      <c r="J304" s="57"/>
      <c r="K304" s="57"/>
      <c r="L304" s="57"/>
      <c r="M304" s="32">
        <v>149</v>
      </c>
      <c r="N304" s="32">
        <v>66</v>
      </c>
    </row>
    <row r="305" spans="2:14" ht="15" customHeight="1" x14ac:dyDescent="0.25">
      <c r="B305" s="60">
        <f t="shared" si="17"/>
        <v>78</v>
      </c>
      <c r="C305" s="60"/>
      <c r="D305" s="60"/>
      <c r="E305" s="60"/>
      <c r="F305" s="57" t="s">
        <v>58</v>
      </c>
      <c r="G305" s="57"/>
      <c r="H305" s="57"/>
      <c r="I305" s="57"/>
      <c r="J305" s="57"/>
      <c r="K305" s="57"/>
      <c r="L305" s="57"/>
      <c r="M305" s="32">
        <v>54</v>
      </c>
      <c r="N305" s="32">
        <v>24</v>
      </c>
    </row>
    <row r="306" spans="2:14" ht="15" customHeight="1" x14ac:dyDescent="0.25">
      <c r="B306" s="60">
        <f t="shared" si="17"/>
        <v>9</v>
      </c>
      <c r="C306" s="60"/>
      <c r="D306" s="60"/>
      <c r="E306" s="60"/>
      <c r="F306" s="57" t="s">
        <v>187</v>
      </c>
      <c r="G306" s="57"/>
      <c r="H306" s="57"/>
      <c r="I306" s="57"/>
      <c r="J306" s="57"/>
      <c r="K306" s="57"/>
      <c r="L306" s="57"/>
      <c r="M306" s="32">
        <v>4</v>
      </c>
      <c r="N306" s="32">
        <v>5</v>
      </c>
    </row>
    <row r="307" spans="2:14" ht="15" customHeight="1" x14ac:dyDescent="0.25">
      <c r="B307" s="60">
        <f t="shared" si="17"/>
        <v>150</v>
      </c>
      <c r="C307" s="60"/>
      <c r="D307" s="60"/>
      <c r="E307" s="60"/>
      <c r="F307" s="57" t="s">
        <v>59</v>
      </c>
      <c r="G307" s="57"/>
      <c r="H307" s="57"/>
      <c r="I307" s="57"/>
      <c r="J307" s="57"/>
      <c r="K307" s="57"/>
      <c r="L307" s="57"/>
      <c r="M307" s="32">
        <v>83</v>
      </c>
      <c r="N307" s="32">
        <v>67</v>
      </c>
    </row>
    <row r="308" spans="2:14" x14ac:dyDescent="0.25">
      <c r="B308" s="60">
        <f t="shared" si="17"/>
        <v>96</v>
      </c>
      <c r="C308" s="60"/>
      <c r="D308" s="60"/>
      <c r="E308" s="60"/>
      <c r="F308" s="144" t="s">
        <v>60</v>
      </c>
      <c r="G308" s="144"/>
      <c r="H308" s="144"/>
      <c r="I308" s="144"/>
      <c r="J308" s="144"/>
      <c r="K308" s="144"/>
      <c r="L308" s="144"/>
      <c r="M308" s="32">
        <v>38</v>
      </c>
      <c r="N308" s="32">
        <v>58</v>
      </c>
    </row>
    <row r="309" spans="2:14" x14ac:dyDescent="0.25">
      <c r="B309" s="60">
        <f t="shared" si="17"/>
        <v>33</v>
      </c>
      <c r="C309" s="60"/>
      <c r="D309" s="60"/>
      <c r="E309" s="60"/>
      <c r="F309" s="144" t="s">
        <v>61</v>
      </c>
      <c r="G309" s="144"/>
      <c r="H309" s="144"/>
      <c r="I309" s="144"/>
      <c r="J309" s="144"/>
      <c r="K309" s="144"/>
      <c r="L309" s="144"/>
      <c r="M309" s="8">
        <v>17</v>
      </c>
      <c r="N309" s="8">
        <v>16</v>
      </c>
    </row>
    <row r="310" spans="2:14" x14ac:dyDescent="0.25">
      <c r="B310" s="138">
        <f>SUM(B311:E314)</f>
        <v>175</v>
      </c>
      <c r="C310" s="138"/>
      <c r="D310" s="138"/>
      <c r="E310" s="139" t="s">
        <v>62</v>
      </c>
      <c r="F310" s="139"/>
      <c r="G310" s="139"/>
      <c r="H310" s="139"/>
      <c r="I310" s="139"/>
      <c r="J310" s="139"/>
      <c r="K310" s="139"/>
      <c r="L310" s="139"/>
      <c r="M310" s="11">
        <f>SUM(M311:M314)</f>
        <v>57</v>
      </c>
      <c r="N310" s="11">
        <f>SUM(N311:N314)</f>
        <v>118</v>
      </c>
    </row>
    <row r="311" spans="2:14" x14ac:dyDescent="0.25">
      <c r="B311" s="146">
        <f>M311+N311</f>
        <v>81</v>
      </c>
      <c r="C311" s="146"/>
      <c r="D311" s="146"/>
      <c r="E311" s="146"/>
      <c r="F311" s="144" t="s">
        <v>124</v>
      </c>
      <c r="G311" s="144"/>
      <c r="H311" s="144"/>
      <c r="I311" s="144"/>
      <c r="J311" s="144"/>
      <c r="K311" s="144"/>
      <c r="L311" s="144"/>
      <c r="M311" s="8">
        <v>32</v>
      </c>
      <c r="N311" s="8">
        <v>49</v>
      </c>
    </row>
    <row r="312" spans="2:14" x14ac:dyDescent="0.25">
      <c r="B312" s="146">
        <f t="shared" ref="B312" si="18">M312+N312</f>
        <v>53</v>
      </c>
      <c r="C312" s="146"/>
      <c r="D312" s="146"/>
      <c r="E312" s="146"/>
      <c r="F312" s="144" t="s">
        <v>125</v>
      </c>
      <c r="G312" s="144"/>
      <c r="H312" s="144"/>
      <c r="I312" s="144"/>
      <c r="J312" s="144"/>
      <c r="K312" s="144"/>
      <c r="L312" s="144"/>
      <c r="M312" s="8">
        <v>17</v>
      </c>
      <c r="N312" s="8">
        <v>36</v>
      </c>
    </row>
    <row r="313" spans="2:14" x14ac:dyDescent="0.25">
      <c r="B313" s="146">
        <f>M313+N313</f>
        <v>5</v>
      </c>
      <c r="C313" s="146"/>
      <c r="D313" s="146"/>
      <c r="E313" s="146"/>
      <c r="F313" s="144" t="s">
        <v>126</v>
      </c>
      <c r="G313" s="144"/>
      <c r="H313" s="144"/>
      <c r="I313" s="144"/>
      <c r="J313" s="144"/>
      <c r="K313" s="144"/>
      <c r="L313" s="144"/>
      <c r="M313" s="8">
        <v>2</v>
      </c>
      <c r="N313" s="8">
        <v>3</v>
      </c>
    </row>
    <row r="314" spans="2:14" x14ac:dyDescent="0.25">
      <c r="B314" s="146">
        <f>M314+N314</f>
        <v>36</v>
      </c>
      <c r="C314" s="146"/>
      <c r="D314" s="146"/>
      <c r="E314" s="146"/>
      <c r="F314" s="144" t="s">
        <v>44</v>
      </c>
      <c r="G314" s="144"/>
      <c r="H314" s="144"/>
      <c r="I314" s="144"/>
      <c r="J314" s="144"/>
      <c r="K314" s="144"/>
      <c r="L314" s="144"/>
      <c r="M314" s="8">
        <v>6</v>
      </c>
      <c r="N314" s="8">
        <v>30</v>
      </c>
    </row>
    <row r="315" spans="2:14" x14ac:dyDescent="0.25">
      <c r="B315" s="147">
        <f>SUM(B316:E320)</f>
        <v>28</v>
      </c>
      <c r="C315" s="138"/>
      <c r="D315" s="138"/>
      <c r="E315" s="139" t="s">
        <v>63</v>
      </c>
      <c r="F315" s="139"/>
      <c r="G315" s="139"/>
      <c r="H315" s="139"/>
      <c r="I315" s="139"/>
      <c r="J315" s="139"/>
      <c r="K315" s="139"/>
      <c r="L315" s="139"/>
      <c r="M315" s="12">
        <f>SUM(M316:M320)</f>
        <v>13</v>
      </c>
      <c r="N315" s="12">
        <f>SUM(N316:N320)</f>
        <v>15</v>
      </c>
    </row>
    <row r="316" spans="2:14" x14ac:dyDescent="0.25">
      <c r="B316" s="145">
        <f>M316+N316</f>
        <v>5</v>
      </c>
      <c r="C316" s="146"/>
      <c r="D316" s="146"/>
      <c r="E316" s="146"/>
      <c r="F316" s="144" t="s">
        <v>35</v>
      </c>
      <c r="G316" s="144"/>
      <c r="H316" s="144"/>
      <c r="I316" s="144"/>
      <c r="J316" s="144"/>
      <c r="K316" s="144"/>
      <c r="L316" s="144"/>
      <c r="M316" s="9">
        <v>3</v>
      </c>
      <c r="N316" s="8">
        <v>2</v>
      </c>
    </row>
    <row r="317" spans="2:14" x14ac:dyDescent="0.25">
      <c r="B317" s="145">
        <f>M317+N317</f>
        <v>4</v>
      </c>
      <c r="C317" s="146"/>
      <c r="D317" s="146"/>
      <c r="E317" s="146"/>
      <c r="F317" s="144" t="s">
        <v>36</v>
      </c>
      <c r="G317" s="144"/>
      <c r="H317" s="144"/>
      <c r="I317" s="144"/>
      <c r="J317" s="144"/>
      <c r="K317" s="144"/>
      <c r="L317" s="144"/>
      <c r="M317" s="8">
        <v>3</v>
      </c>
      <c r="N317" s="8">
        <v>1</v>
      </c>
    </row>
    <row r="318" spans="2:14" x14ac:dyDescent="0.25">
      <c r="B318" s="145">
        <f>M318+N318</f>
        <v>1</v>
      </c>
      <c r="C318" s="146"/>
      <c r="D318" s="146"/>
      <c r="E318" s="146"/>
      <c r="F318" s="144" t="s">
        <v>37</v>
      </c>
      <c r="G318" s="144"/>
      <c r="H318" s="144"/>
      <c r="I318" s="144"/>
      <c r="J318" s="144"/>
      <c r="K318" s="144"/>
      <c r="L318" s="144"/>
      <c r="M318" s="8">
        <v>1</v>
      </c>
      <c r="N318" s="8">
        <v>0</v>
      </c>
    </row>
    <row r="319" spans="2:14" x14ac:dyDescent="0.25">
      <c r="B319" s="145">
        <f>M319+N319</f>
        <v>4</v>
      </c>
      <c r="C319" s="146"/>
      <c r="D319" s="146"/>
      <c r="E319" s="146"/>
      <c r="F319" s="144" t="s">
        <v>64</v>
      </c>
      <c r="G319" s="144"/>
      <c r="H319" s="144"/>
      <c r="I319" s="144"/>
      <c r="J319" s="144"/>
      <c r="K319" s="144"/>
      <c r="L319" s="144"/>
      <c r="M319" s="8">
        <v>1</v>
      </c>
      <c r="N319" s="8">
        <v>3</v>
      </c>
    </row>
    <row r="320" spans="2:14" x14ac:dyDescent="0.25">
      <c r="B320" s="145">
        <f>M320+N320</f>
        <v>14</v>
      </c>
      <c r="C320" s="146"/>
      <c r="D320" s="146"/>
      <c r="E320" s="146"/>
      <c r="F320" s="144" t="s">
        <v>65</v>
      </c>
      <c r="G320" s="144"/>
      <c r="H320" s="144"/>
      <c r="I320" s="144"/>
      <c r="J320" s="144"/>
      <c r="K320" s="144"/>
      <c r="L320" s="144"/>
      <c r="M320" s="8">
        <v>5</v>
      </c>
      <c r="N320" s="8">
        <v>9</v>
      </c>
    </row>
    <row r="321" spans="2:14" ht="16.5" x14ac:dyDescent="0.25">
      <c r="B321" s="148" t="s">
        <v>66</v>
      </c>
      <c r="C321" s="148"/>
      <c r="D321" s="148"/>
      <c r="E321" s="148"/>
      <c r="F321" s="148"/>
      <c r="G321" s="148"/>
      <c r="H321" s="148"/>
      <c r="I321" s="148"/>
      <c r="J321" s="148"/>
      <c r="K321" s="148"/>
      <c r="L321" s="148"/>
      <c r="M321" s="15" t="s">
        <v>11</v>
      </c>
      <c r="N321" s="15" t="s">
        <v>10</v>
      </c>
    </row>
    <row r="322" spans="2:14" x14ac:dyDescent="0.25">
      <c r="B322" s="138">
        <f>SUM(B323:E326)</f>
        <v>63</v>
      </c>
      <c r="C322" s="138"/>
      <c r="D322" s="139" t="s">
        <v>67</v>
      </c>
      <c r="E322" s="139"/>
      <c r="F322" s="139"/>
      <c r="G322" s="139"/>
      <c r="H322" s="139"/>
      <c r="I322" s="139"/>
      <c r="J322" s="139"/>
      <c r="K322" s="139"/>
      <c r="L322" s="139"/>
      <c r="M322" s="12">
        <f>SUM(M323:M326)</f>
        <v>27</v>
      </c>
      <c r="N322" s="12">
        <f>SUM(N323:N326)</f>
        <v>36</v>
      </c>
    </row>
    <row r="323" spans="2:14" x14ac:dyDescent="0.25">
      <c r="B323" s="157">
        <f>M323+N323</f>
        <v>9</v>
      </c>
      <c r="C323" s="158"/>
      <c r="D323" s="158"/>
      <c r="E323" s="159"/>
      <c r="F323" s="160" t="s">
        <v>127</v>
      </c>
      <c r="G323" s="161"/>
      <c r="H323" s="161"/>
      <c r="I323" s="161"/>
      <c r="J323" s="161"/>
      <c r="K323" s="161"/>
      <c r="L323" s="162"/>
      <c r="M323" s="8">
        <v>2</v>
      </c>
      <c r="N323" s="8">
        <v>7</v>
      </c>
    </row>
    <row r="324" spans="2:14" x14ac:dyDescent="0.25">
      <c r="B324" s="157">
        <f t="shared" ref="B324" si="19">M324+N324</f>
        <v>5</v>
      </c>
      <c r="C324" s="158"/>
      <c r="D324" s="158"/>
      <c r="E324" s="159"/>
      <c r="F324" s="160" t="s">
        <v>128</v>
      </c>
      <c r="G324" s="161"/>
      <c r="H324" s="161"/>
      <c r="I324" s="161"/>
      <c r="J324" s="161"/>
      <c r="K324" s="161"/>
      <c r="L324" s="162"/>
      <c r="M324" s="8">
        <v>3</v>
      </c>
      <c r="N324" s="8">
        <v>2</v>
      </c>
    </row>
    <row r="325" spans="2:14" x14ac:dyDescent="0.25">
      <c r="B325" s="146">
        <f>M325+N325</f>
        <v>7</v>
      </c>
      <c r="C325" s="146"/>
      <c r="D325" s="146"/>
      <c r="E325" s="146"/>
      <c r="F325" s="144" t="s">
        <v>129</v>
      </c>
      <c r="G325" s="144"/>
      <c r="H325" s="144"/>
      <c r="I325" s="144"/>
      <c r="J325" s="144"/>
      <c r="K325" s="144"/>
      <c r="L325" s="144"/>
      <c r="M325" s="8">
        <v>2</v>
      </c>
      <c r="N325" s="8">
        <v>5</v>
      </c>
    </row>
    <row r="326" spans="2:14" x14ac:dyDescent="0.25">
      <c r="B326" s="146">
        <f>M326+N326</f>
        <v>42</v>
      </c>
      <c r="C326" s="146"/>
      <c r="D326" s="146"/>
      <c r="E326" s="146"/>
      <c r="F326" s="144" t="s">
        <v>130</v>
      </c>
      <c r="G326" s="144"/>
      <c r="H326" s="144"/>
      <c r="I326" s="144"/>
      <c r="J326" s="144"/>
      <c r="K326" s="144"/>
      <c r="L326" s="144"/>
      <c r="M326" s="8">
        <v>20</v>
      </c>
      <c r="N326" s="8">
        <v>22</v>
      </c>
    </row>
    <row r="327" spans="2:14" x14ac:dyDescent="0.25">
      <c r="B327" s="163" t="s">
        <v>185</v>
      </c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40">
        <v>7710</v>
      </c>
    </row>
    <row r="328" spans="2:14" x14ac:dyDescent="0.25">
      <c r="B328" s="42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4"/>
      <c r="N328" s="45"/>
    </row>
    <row r="329" spans="2:14" ht="20.25" customHeight="1" x14ac:dyDescent="0.25">
      <c r="B329" s="164" t="s">
        <v>81</v>
      </c>
      <c r="C329" s="165"/>
      <c r="D329" s="165"/>
      <c r="E329" s="165"/>
      <c r="F329" s="165"/>
      <c r="G329" s="165"/>
      <c r="H329" s="165"/>
      <c r="I329" s="165"/>
      <c r="J329" s="165"/>
      <c r="K329" s="165"/>
      <c r="L329" s="165"/>
      <c r="M329" s="166"/>
    </row>
    <row r="330" spans="2:14" ht="14.45" customHeight="1" x14ac:dyDescent="0.25">
      <c r="B330" s="167" t="s">
        <v>184</v>
      </c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9"/>
    </row>
    <row r="331" spans="2:14" ht="23.25" customHeight="1" x14ac:dyDescent="0.25">
      <c r="B331" s="149">
        <f>B332+B336</f>
        <v>267</v>
      </c>
      <c r="C331" s="150"/>
      <c r="D331" s="151" t="s">
        <v>131</v>
      </c>
      <c r="E331" s="152"/>
      <c r="F331" s="152"/>
      <c r="G331" s="152"/>
      <c r="H331" s="152"/>
      <c r="I331" s="152"/>
      <c r="J331" s="152"/>
      <c r="K331" s="152"/>
      <c r="L331" s="153"/>
      <c r="M331" s="21" t="s">
        <v>122</v>
      </c>
    </row>
    <row r="332" spans="2:14" ht="14.45" customHeight="1" x14ac:dyDescent="0.25">
      <c r="B332" s="49">
        <f>B333+B334+B335</f>
        <v>194</v>
      </c>
      <c r="C332" s="50"/>
      <c r="D332" s="51"/>
      <c r="E332" s="154" t="s">
        <v>78</v>
      </c>
      <c r="F332" s="155"/>
      <c r="G332" s="155"/>
      <c r="H332" s="155"/>
      <c r="I332" s="155"/>
      <c r="J332" s="155"/>
      <c r="K332" s="155"/>
      <c r="L332" s="156"/>
      <c r="M332" s="41">
        <f>SUM(M333:M335)</f>
        <v>194</v>
      </c>
    </row>
    <row r="333" spans="2:14" ht="14.45" customHeight="1" x14ac:dyDescent="0.25">
      <c r="B333" s="64">
        <f>SUM(M333:N333)</f>
        <v>166</v>
      </c>
      <c r="C333" s="65"/>
      <c r="D333" s="65"/>
      <c r="E333" s="66"/>
      <c r="F333" s="112" t="s">
        <v>76</v>
      </c>
      <c r="G333" s="113"/>
      <c r="H333" s="113"/>
      <c r="I333" s="113"/>
      <c r="J333" s="113"/>
      <c r="K333" s="113"/>
      <c r="L333" s="114"/>
      <c r="M333" s="37">
        <v>166</v>
      </c>
    </row>
    <row r="334" spans="2:14" ht="14.45" customHeight="1" x14ac:dyDescent="0.25">
      <c r="B334" s="64">
        <f>SUM(M334:N334)</f>
        <v>26</v>
      </c>
      <c r="C334" s="65"/>
      <c r="D334" s="65"/>
      <c r="E334" s="66"/>
      <c r="F334" s="112" t="s">
        <v>77</v>
      </c>
      <c r="G334" s="113"/>
      <c r="H334" s="113"/>
      <c r="I334" s="113"/>
      <c r="J334" s="113"/>
      <c r="K334" s="113"/>
      <c r="L334" s="114"/>
      <c r="M334" s="37">
        <v>26</v>
      </c>
    </row>
    <row r="335" spans="2:14" ht="14.45" customHeight="1" x14ac:dyDescent="0.25">
      <c r="B335" s="64">
        <f>SUM(M335:N335)</f>
        <v>2</v>
      </c>
      <c r="C335" s="65"/>
      <c r="D335" s="65"/>
      <c r="E335" s="66"/>
      <c r="F335" s="112" t="s">
        <v>79</v>
      </c>
      <c r="G335" s="113"/>
      <c r="H335" s="113"/>
      <c r="I335" s="113"/>
      <c r="J335" s="113"/>
      <c r="K335" s="113"/>
      <c r="L335" s="114"/>
      <c r="M335" s="37">
        <v>2</v>
      </c>
    </row>
    <row r="336" spans="2:14" ht="14.45" customHeight="1" x14ac:dyDescent="0.25">
      <c r="B336" s="49">
        <f>B337+B338+B339</f>
        <v>73</v>
      </c>
      <c r="C336" s="50"/>
      <c r="D336" s="51"/>
      <c r="E336" s="154" t="s">
        <v>80</v>
      </c>
      <c r="F336" s="155"/>
      <c r="G336" s="155"/>
      <c r="H336" s="155"/>
      <c r="I336" s="155"/>
      <c r="J336" s="155"/>
      <c r="K336" s="155"/>
      <c r="L336" s="156"/>
      <c r="M336" s="41">
        <v>73</v>
      </c>
    </row>
    <row r="337" spans="2:14" ht="14.45" customHeight="1" x14ac:dyDescent="0.25">
      <c r="B337" s="64">
        <f>SUM(M337:N337)</f>
        <v>67</v>
      </c>
      <c r="C337" s="65"/>
      <c r="D337" s="65"/>
      <c r="E337" s="66"/>
      <c r="F337" s="112" t="s">
        <v>76</v>
      </c>
      <c r="G337" s="113"/>
      <c r="H337" s="113"/>
      <c r="I337" s="113"/>
      <c r="J337" s="113"/>
      <c r="K337" s="113"/>
      <c r="L337" s="114"/>
      <c r="M337" s="37">
        <v>67</v>
      </c>
    </row>
    <row r="338" spans="2:14" ht="14.45" customHeight="1" x14ac:dyDescent="0.25">
      <c r="B338" s="64">
        <f>SUM(M338:N338)</f>
        <v>6</v>
      </c>
      <c r="C338" s="65"/>
      <c r="D338" s="65"/>
      <c r="E338" s="66"/>
      <c r="F338" s="112" t="s">
        <v>77</v>
      </c>
      <c r="G338" s="113"/>
      <c r="H338" s="113"/>
      <c r="I338" s="113"/>
      <c r="J338" s="113"/>
      <c r="K338" s="113"/>
      <c r="L338" s="114"/>
      <c r="M338" s="37">
        <v>6</v>
      </c>
    </row>
    <row r="339" spans="2:14" ht="14.45" customHeight="1" x14ac:dyDescent="0.25">
      <c r="B339" s="64">
        <f>SUM(M339:N339)</f>
        <v>0</v>
      </c>
      <c r="C339" s="65"/>
      <c r="D339" s="65"/>
      <c r="E339" s="66"/>
      <c r="F339" s="112" t="s">
        <v>79</v>
      </c>
      <c r="G339" s="113"/>
      <c r="H339" s="113"/>
      <c r="I339" s="113"/>
      <c r="J339" s="113"/>
      <c r="K339" s="113"/>
      <c r="L339" s="114"/>
      <c r="M339" s="37">
        <v>0</v>
      </c>
    </row>
    <row r="340" spans="2:14" ht="18" customHeight="1" x14ac:dyDescent="0.25">
      <c r="B340" s="171"/>
      <c r="C340" s="171"/>
      <c r="D340" s="171"/>
      <c r="E340" s="171"/>
      <c r="F340" s="113"/>
      <c r="G340" s="113"/>
      <c r="H340" s="113"/>
      <c r="I340" s="113"/>
      <c r="J340" s="113"/>
      <c r="K340" s="113"/>
      <c r="L340" s="113"/>
      <c r="M340" s="113"/>
      <c r="N340" s="1"/>
    </row>
    <row r="341" spans="2:14" ht="19.899999999999999" customHeight="1" x14ac:dyDescent="0.25">
      <c r="B341" s="63" t="s">
        <v>82</v>
      </c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2:14" ht="15" customHeight="1" x14ac:dyDescent="0.25">
      <c r="B342" s="70" t="s">
        <v>184</v>
      </c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19" t="s">
        <v>11</v>
      </c>
      <c r="N342" s="19" t="s">
        <v>10</v>
      </c>
    </row>
    <row r="343" spans="2:14" ht="15" customHeight="1" x14ac:dyDescent="0.25">
      <c r="B343" s="91">
        <f>B344+B351+B358+B365+B372</f>
        <v>581</v>
      </c>
      <c r="C343" s="91"/>
      <c r="D343" s="91" t="s">
        <v>188</v>
      </c>
      <c r="E343" s="91"/>
      <c r="F343" s="91"/>
      <c r="G343" s="91"/>
      <c r="H343" s="91"/>
      <c r="I343" s="91"/>
      <c r="J343" s="91"/>
      <c r="K343" s="91"/>
      <c r="L343" s="91"/>
      <c r="M343" s="7">
        <f>M344+M351+M358+M365+M372</f>
        <v>345</v>
      </c>
      <c r="N343" s="7">
        <f>N344+N351+N358+N365+N372</f>
        <v>236</v>
      </c>
    </row>
    <row r="344" spans="2:14" ht="15" customHeight="1" x14ac:dyDescent="0.25">
      <c r="B344" s="77">
        <f>SUM(B345:E350)</f>
        <v>33</v>
      </c>
      <c r="C344" s="77"/>
      <c r="D344" s="77"/>
      <c r="E344" s="170" t="s">
        <v>121</v>
      </c>
      <c r="F344" s="170"/>
      <c r="G344" s="170"/>
      <c r="H344" s="170"/>
      <c r="I344" s="170"/>
      <c r="J344" s="170"/>
      <c r="K344" s="170"/>
      <c r="L344" s="170"/>
      <c r="M344" s="10">
        <f>SUM(M345:M350)</f>
        <v>24</v>
      </c>
      <c r="N344" s="10">
        <f>SUM(N345:N350)</f>
        <v>9</v>
      </c>
    </row>
    <row r="345" spans="2:14" ht="15" customHeight="1" x14ac:dyDescent="0.25">
      <c r="B345" s="60">
        <f>M345+N345</f>
        <v>3</v>
      </c>
      <c r="C345" s="60"/>
      <c r="D345" s="60"/>
      <c r="E345" s="60"/>
      <c r="F345" s="57" t="s">
        <v>68</v>
      </c>
      <c r="G345" s="57"/>
      <c r="H345" s="57"/>
      <c r="I345" s="57"/>
      <c r="J345" s="57"/>
      <c r="K345" s="57"/>
      <c r="L345" s="57"/>
      <c r="M345" s="32">
        <v>3</v>
      </c>
      <c r="N345" s="32">
        <v>0</v>
      </c>
    </row>
    <row r="346" spans="2:14" ht="15" customHeight="1" x14ac:dyDescent="0.25">
      <c r="B346" s="60">
        <f t="shared" ref="B346:B350" si="20">M346+N346</f>
        <v>23</v>
      </c>
      <c r="C346" s="60"/>
      <c r="D346" s="60"/>
      <c r="E346" s="60"/>
      <c r="F346" s="57" t="s">
        <v>69</v>
      </c>
      <c r="G346" s="57"/>
      <c r="H346" s="57"/>
      <c r="I346" s="57"/>
      <c r="J346" s="57"/>
      <c r="K346" s="57"/>
      <c r="L346" s="57"/>
      <c r="M346" s="32">
        <v>17</v>
      </c>
      <c r="N346" s="32">
        <v>6</v>
      </c>
    </row>
    <row r="347" spans="2:14" ht="15" customHeight="1" x14ac:dyDescent="0.25">
      <c r="B347" s="60">
        <f t="shared" si="20"/>
        <v>2</v>
      </c>
      <c r="C347" s="60"/>
      <c r="D347" s="60"/>
      <c r="E347" s="60"/>
      <c r="F347" s="57" t="s">
        <v>70</v>
      </c>
      <c r="G347" s="57"/>
      <c r="H347" s="57"/>
      <c r="I347" s="57"/>
      <c r="J347" s="57"/>
      <c r="K347" s="57"/>
      <c r="L347" s="57"/>
      <c r="M347" s="32">
        <v>1</v>
      </c>
      <c r="N347" s="32">
        <v>1</v>
      </c>
    </row>
    <row r="348" spans="2:14" ht="15" customHeight="1" x14ac:dyDescent="0.25">
      <c r="B348" s="60">
        <f t="shared" si="20"/>
        <v>5</v>
      </c>
      <c r="C348" s="60"/>
      <c r="D348" s="60"/>
      <c r="E348" s="60"/>
      <c r="F348" s="57" t="s">
        <v>71</v>
      </c>
      <c r="G348" s="57"/>
      <c r="H348" s="57"/>
      <c r="I348" s="57"/>
      <c r="J348" s="57"/>
      <c r="K348" s="57"/>
      <c r="L348" s="57"/>
      <c r="M348" s="32">
        <v>3</v>
      </c>
      <c r="N348" s="32">
        <v>2</v>
      </c>
    </row>
    <row r="349" spans="2:14" ht="15" customHeight="1" x14ac:dyDescent="0.25">
      <c r="B349" s="60">
        <f t="shared" si="20"/>
        <v>0</v>
      </c>
      <c r="C349" s="60"/>
      <c r="D349" s="60"/>
      <c r="E349" s="60"/>
      <c r="F349" s="57" t="s">
        <v>72</v>
      </c>
      <c r="G349" s="57"/>
      <c r="H349" s="57"/>
      <c r="I349" s="57"/>
      <c r="J349" s="57"/>
      <c r="K349" s="57"/>
      <c r="L349" s="57"/>
      <c r="M349" s="32">
        <v>0</v>
      </c>
      <c r="N349" s="32">
        <v>0</v>
      </c>
    </row>
    <row r="350" spans="2:14" ht="15" customHeight="1" x14ac:dyDescent="0.25">
      <c r="B350" s="60">
        <f t="shared" si="20"/>
        <v>0</v>
      </c>
      <c r="C350" s="60"/>
      <c r="D350" s="60"/>
      <c r="E350" s="60"/>
      <c r="F350" s="57" t="s">
        <v>106</v>
      </c>
      <c r="G350" s="57"/>
      <c r="H350" s="57"/>
      <c r="I350" s="57"/>
      <c r="J350" s="57"/>
      <c r="K350" s="57"/>
      <c r="L350" s="57"/>
      <c r="M350" s="32">
        <v>0</v>
      </c>
      <c r="N350" s="32">
        <v>0</v>
      </c>
    </row>
    <row r="351" spans="2:14" ht="15" customHeight="1" x14ac:dyDescent="0.25">
      <c r="B351" s="77">
        <f>SUM(B352:E357)</f>
        <v>155</v>
      </c>
      <c r="C351" s="77"/>
      <c r="D351" s="77"/>
      <c r="E351" s="170" t="s">
        <v>73</v>
      </c>
      <c r="F351" s="170"/>
      <c r="G351" s="170"/>
      <c r="H351" s="170"/>
      <c r="I351" s="170"/>
      <c r="J351" s="170"/>
      <c r="K351" s="170"/>
      <c r="L351" s="170"/>
      <c r="M351" s="10">
        <f>SUM(M352:M357)</f>
        <v>88</v>
      </c>
      <c r="N351" s="10">
        <f>SUM(N352:N357)</f>
        <v>67</v>
      </c>
    </row>
    <row r="352" spans="2:14" ht="15" customHeight="1" x14ac:dyDescent="0.25">
      <c r="B352" s="60">
        <f>M352+N352</f>
        <v>34</v>
      </c>
      <c r="C352" s="60"/>
      <c r="D352" s="60"/>
      <c r="E352" s="60"/>
      <c r="F352" s="57" t="s">
        <v>68</v>
      </c>
      <c r="G352" s="57"/>
      <c r="H352" s="57"/>
      <c r="I352" s="57"/>
      <c r="J352" s="57"/>
      <c r="K352" s="57"/>
      <c r="L352" s="57"/>
      <c r="M352" s="32">
        <v>16</v>
      </c>
      <c r="N352" s="32">
        <v>18</v>
      </c>
    </row>
    <row r="353" spans="2:14" ht="15" customHeight="1" x14ac:dyDescent="0.25">
      <c r="B353" s="60">
        <f t="shared" ref="B353:B357" si="21">M353+N353</f>
        <v>69</v>
      </c>
      <c r="C353" s="60"/>
      <c r="D353" s="60"/>
      <c r="E353" s="60"/>
      <c r="F353" s="57" t="s">
        <v>69</v>
      </c>
      <c r="G353" s="57"/>
      <c r="H353" s="57"/>
      <c r="I353" s="57"/>
      <c r="J353" s="57"/>
      <c r="K353" s="57"/>
      <c r="L353" s="57"/>
      <c r="M353" s="32">
        <v>47</v>
      </c>
      <c r="N353" s="32">
        <v>22</v>
      </c>
    </row>
    <row r="354" spans="2:14" ht="15" customHeight="1" x14ac:dyDescent="0.25">
      <c r="B354" s="60">
        <f t="shared" si="21"/>
        <v>19</v>
      </c>
      <c r="C354" s="60"/>
      <c r="D354" s="60"/>
      <c r="E354" s="60"/>
      <c r="F354" s="57" t="s">
        <v>70</v>
      </c>
      <c r="G354" s="57"/>
      <c r="H354" s="57"/>
      <c r="I354" s="57"/>
      <c r="J354" s="57"/>
      <c r="K354" s="57"/>
      <c r="L354" s="57"/>
      <c r="M354" s="32">
        <v>6</v>
      </c>
      <c r="N354" s="32">
        <v>13</v>
      </c>
    </row>
    <row r="355" spans="2:14" ht="15" customHeight="1" x14ac:dyDescent="0.25">
      <c r="B355" s="60">
        <f t="shared" si="21"/>
        <v>20</v>
      </c>
      <c r="C355" s="60"/>
      <c r="D355" s="60"/>
      <c r="E355" s="60"/>
      <c r="F355" s="57" t="s">
        <v>71</v>
      </c>
      <c r="G355" s="57"/>
      <c r="H355" s="57"/>
      <c r="I355" s="57"/>
      <c r="J355" s="57"/>
      <c r="K355" s="57"/>
      <c r="L355" s="57"/>
      <c r="M355" s="32">
        <v>12</v>
      </c>
      <c r="N355" s="32">
        <v>8</v>
      </c>
    </row>
    <row r="356" spans="2:14" ht="15" customHeight="1" x14ac:dyDescent="0.25">
      <c r="B356" s="60">
        <f t="shared" si="21"/>
        <v>11</v>
      </c>
      <c r="C356" s="60"/>
      <c r="D356" s="60"/>
      <c r="E356" s="60"/>
      <c r="F356" s="57" t="s">
        <v>72</v>
      </c>
      <c r="G356" s="57"/>
      <c r="H356" s="57"/>
      <c r="I356" s="57"/>
      <c r="J356" s="57"/>
      <c r="K356" s="57"/>
      <c r="L356" s="57"/>
      <c r="M356" s="32">
        <v>7</v>
      </c>
      <c r="N356" s="32">
        <v>4</v>
      </c>
    </row>
    <row r="357" spans="2:14" ht="15" customHeight="1" x14ac:dyDescent="0.25">
      <c r="B357" s="60">
        <f t="shared" si="21"/>
        <v>2</v>
      </c>
      <c r="C357" s="60"/>
      <c r="D357" s="60"/>
      <c r="E357" s="60"/>
      <c r="F357" s="57" t="s">
        <v>107</v>
      </c>
      <c r="G357" s="57"/>
      <c r="H357" s="57"/>
      <c r="I357" s="57"/>
      <c r="J357" s="57"/>
      <c r="K357" s="57"/>
      <c r="L357" s="57"/>
      <c r="M357" s="32">
        <v>0</v>
      </c>
      <c r="N357" s="32">
        <v>2</v>
      </c>
    </row>
    <row r="358" spans="2:14" ht="14.45" customHeight="1" x14ac:dyDescent="0.25">
      <c r="B358" s="77">
        <f>SUM(B359:E364)</f>
        <v>377</v>
      </c>
      <c r="C358" s="77"/>
      <c r="D358" s="77"/>
      <c r="E358" s="154" t="s">
        <v>74</v>
      </c>
      <c r="F358" s="155"/>
      <c r="G358" s="155"/>
      <c r="H358" s="155"/>
      <c r="I358" s="155"/>
      <c r="J358" s="155"/>
      <c r="K358" s="155"/>
      <c r="L358" s="156"/>
      <c r="M358" s="10">
        <f>SUM(M359:M364)</f>
        <v>222</v>
      </c>
      <c r="N358" s="10">
        <f>SUM(N359:N364)</f>
        <v>155</v>
      </c>
    </row>
    <row r="359" spans="2:14" ht="15" customHeight="1" x14ac:dyDescent="0.25">
      <c r="B359" s="60">
        <f>M359+N359</f>
        <v>107</v>
      </c>
      <c r="C359" s="60"/>
      <c r="D359" s="60"/>
      <c r="E359" s="60"/>
      <c r="F359" s="57" t="s">
        <v>68</v>
      </c>
      <c r="G359" s="57"/>
      <c r="H359" s="57"/>
      <c r="I359" s="57"/>
      <c r="J359" s="57"/>
      <c r="K359" s="57"/>
      <c r="L359" s="57"/>
      <c r="M359" s="32">
        <v>60</v>
      </c>
      <c r="N359" s="32">
        <v>47</v>
      </c>
    </row>
    <row r="360" spans="2:14" ht="15" customHeight="1" x14ac:dyDescent="0.25">
      <c r="B360" s="60">
        <f t="shared" ref="B360:B364" si="22">M360+N360</f>
        <v>119</v>
      </c>
      <c r="C360" s="60"/>
      <c r="D360" s="60"/>
      <c r="E360" s="60"/>
      <c r="F360" s="57" t="s">
        <v>69</v>
      </c>
      <c r="G360" s="57"/>
      <c r="H360" s="57"/>
      <c r="I360" s="57"/>
      <c r="J360" s="57"/>
      <c r="K360" s="57"/>
      <c r="L360" s="57"/>
      <c r="M360" s="32">
        <v>81</v>
      </c>
      <c r="N360" s="32">
        <v>38</v>
      </c>
    </row>
    <row r="361" spans="2:14" ht="15" customHeight="1" x14ac:dyDescent="0.25">
      <c r="B361" s="60">
        <f t="shared" si="22"/>
        <v>73</v>
      </c>
      <c r="C361" s="60"/>
      <c r="D361" s="60"/>
      <c r="E361" s="60"/>
      <c r="F361" s="57" t="s">
        <v>70</v>
      </c>
      <c r="G361" s="57"/>
      <c r="H361" s="57"/>
      <c r="I361" s="57"/>
      <c r="J361" s="57"/>
      <c r="K361" s="57"/>
      <c r="L361" s="57"/>
      <c r="M361" s="32">
        <v>30</v>
      </c>
      <c r="N361" s="32">
        <v>43</v>
      </c>
    </row>
    <row r="362" spans="2:14" ht="15" customHeight="1" x14ac:dyDescent="0.25">
      <c r="B362" s="60">
        <f t="shared" si="22"/>
        <v>49</v>
      </c>
      <c r="C362" s="60"/>
      <c r="D362" s="60"/>
      <c r="E362" s="60"/>
      <c r="F362" s="57" t="s">
        <v>71</v>
      </c>
      <c r="G362" s="57"/>
      <c r="H362" s="57"/>
      <c r="I362" s="57"/>
      <c r="J362" s="57"/>
      <c r="K362" s="57"/>
      <c r="L362" s="57"/>
      <c r="M362" s="32">
        <v>37</v>
      </c>
      <c r="N362" s="32">
        <v>12</v>
      </c>
    </row>
    <row r="363" spans="2:14" ht="15" customHeight="1" x14ac:dyDescent="0.25">
      <c r="B363" s="60">
        <f t="shared" si="22"/>
        <v>22</v>
      </c>
      <c r="C363" s="60"/>
      <c r="D363" s="60"/>
      <c r="E363" s="60"/>
      <c r="F363" s="57" t="s">
        <v>72</v>
      </c>
      <c r="G363" s="57"/>
      <c r="H363" s="57"/>
      <c r="I363" s="57"/>
      <c r="J363" s="57"/>
      <c r="K363" s="57"/>
      <c r="L363" s="57"/>
      <c r="M363" s="32">
        <v>10</v>
      </c>
      <c r="N363" s="32">
        <v>12</v>
      </c>
    </row>
    <row r="364" spans="2:14" ht="15" customHeight="1" x14ac:dyDescent="0.25">
      <c r="B364" s="60">
        <f t="shared" si="22"/>
        <v>7</v>
      </c>
      <c r="C364" s="60"/>
      <c r="D364" s="60"/>
      <c r="E364" s="60"/>
      <c r="F364" s="57" t="s">
        <v>106</v>
      </c>
      <c r="G364" s="57"/>
      <c r="H364" s="57"/>
      <c r="I364" s="57"/>
      <c r="J364" s="57"/>
      <c r="K364" s="57"/>
      <c r="L364" s="57"/>
      <c r="M364" s="32">
        <v>4</v>
      </c>
      <c r="N364" s="32">
        <v>3</v>
      </c>
    </row>
    <row r="365" spans="2:14" ht="15" customHeight="1" x14ac:dyDescent="0.25">
      <c r="B365" s="77">
        <f>SUM(B366:E371)</f>
        <v>10</v>
      </c>
      <c r="C365" s="77"/>
      <c r="D365" s="77"/>
      <c r="E365" s="170" t="s">
        <v>75</v>
      </c>
      <c r="F365" s="170"/>
      <c r="G365" s="170"/>
      <c r="H365" s="170"/>
      <c r="I365" s="170"/>
      <c r="J365" s="170"/>
      <c r="K365" s="170"/>
      <c r="L365" s="170"/>
      <c r="M365" s="13">
        <f>SUM(M366:M371)</f>
        <v>7</v>
      </c>
      <c r="N365" s="13">
        <f>SUM(N366:N371)</f>
        <v>3</v>
      </c>
    </row>
    <row r="366" spans="2:14" ht="15" customHeight="1" x14ac:dyDescent="0.25">
      <c r="B366" s="60">
        <f>M366+N366</f>
        <v>3</v>
      </c>
      <c r="C366" s="60"/>
      <c r="D366" s="60"/>
      <c r="E366" s="60"/>
      <c r="F366" s="57" t="s">
        <v>68</v>
      </c>
      <c r="G366" s="57"/>
      <c r="H366" s="57"/>
      <c r="I366" s="57"/>
      <c r="J366" s="57"/>
      <c r="K366" s="57"/>
      <c r="L366" s="57"/>
      <c r="M366" s="32">
        <v>2</v>
      </c>
      <c r="N366" s="32">
        <v>1</v>
      </c>
    </row>
    <row r="367" spans="2:14" ht="15" customHeight="1" x14ac:dyDescent="0.25">
      <c r="B367" s="60">
        <f t="shared" ref="B367:B371" si="23">M367+N367</f>
        <v>4</v>
      </c>
      <c r="C367" s="60"/>
      <c r="D367" s="60"/>
      <c r="E367" s="60"/>
      <c r="F367" s="57" t="s">
        <v>69</v>
      </c>
      <c r="G367" s="57"/>
      <c r="H367" s="57"/>
      <c r="I367" s="57"/>
      <c r="J367" s="57"/>
      <c r="K367" s="57"/>
      <c r="L367" s="57"/>
      <c r="M367" s="32">
        <v>4</v>
      </c>
      <c r="N367" s="32">
        <v>0</v>
      </c>
    </row>
    <row r="368" spans="2:14" ht="15" customHeight="1" x14ac:dyDescent="0.25">
      <c r="B368" s="60">
        <f t="shared" si="23"/>
        <v>0</v>
      </c>
      <c r="C368" s="60"/>
      <c r="D368" s="60"/>
      <c r="E368" s="60"/>
      <c r="F368" s="57" t="s">
        <v>70</v>
      </c>
      <c r="G368" s="57"/>
      <c r="H368" s="57"/>
      <c r="I368" s="57"/>
      <c r="J368" s="57"/>
      <c r="K368" s="57"/>
      <c r="L368" s="57"/>
      <c r="M368" s="32">
        <v>0</v>
      </c>
      <c r="N368" s="32">
        <v>0</v>
      </c>
    </row>
    <row r="369" spans="2:14" ht="15" customHeight="1" x14ac:dyDescent="0.25">
      <c r="B369" s="60">
        <f t="shared" si="23"/>
        <v>3</v>
      </c>
      <c r="C369" s="60"/>
      <c r="D369" s="60"/>
      <c r="E369" s="60"/>
      <c r="F369" s="57" t="s">
        <v>71</v>
      </c>
      <c r="G369" s="57"/>
      <c r="H369" s="57"/>
      <c r="I369" s="57"/>
      <c r="J369" s="57"/>
      <c r="K369" s="57"/>
      <c r="L369" s="57"/>
      <c r="M369" s="32">
        <v>1</v>
      </c>
      <c r="N369" s="32">
        <v>2</v>
      </c>
    </row>
    <row r="370" spans="2:14" ht="15" customHeight="1" x14ac:dyDescent="0.25">
      <c r="B370" s="60">
        <f t="shared" si="23"/>
        <v>0</v>
      </c>
      <c r="C370" s="60"/>
      <c r="D370" s="60"/>
      <c r="E370" s="60"/>
      <c r="F370" s="57" t="s">
        <v>72</v>
      </c>
      <c r="G370" s="57"/>
      <c r="H370" s="57"/>
      <c r="I370" s="57"/>
      <c r="J370" s="57"/>
      <c r="K370" s="57"/>
      <c r="L370" s="57"/>
      <c r="M370" s="32">
        <v>0</v>
      </c>
      <c r="N370" s="32">
        <v>0</v>
      </c>
    </row>
    <row r="371" spans="2:14" ht="15" customHeight="1" x14ac:dyDescent="0.25">
      <c r="B371" s="60">
        <f t="shared" si="23"/>
        <v>0</v>
      </c>
      <c r="C371" s="60"/>
      <c r="D371" s="60"/>
      <c r="E371" s="60"/>
      <c r="F371" s="57" t="s">
        <v>106</v>
      </c>
      <c r="G371" s="57"/>
      <c r="H371" s="57"/>
      <c r="I371" s="57"/>
      <c r="J371" s="57"/>
      <c r="K371" s="57"/>
      <c r="L371" s="57"/>
      <c r="M371" s="32">
        <v>0</v>
      </c>
      <c r="N371" s="32">
        <v>0</v>
      </c>
    </row>
    <row r="372" spans="2:14" ht="15" customHeight="1" x14ac:dyDescent="0.25">
      <c r="B372" s="185">
        <f>SUM(B373:E378)</f>
        <v>6</v>
      </c>
      <c r="C372" s="185"/>
      <c r="D372" s="185"/>
      <c r="E372" s="170" t="s">
        <v>84</v>
      </c>
      <c r="F372" s="170"/>
      <c r="G372" s="170"/>
      <c r="H372" s="170"/>
      <c r="I372" s="170"/>
      <c r="J372" s="170"/>
      <c r="K372" s="170"/>
      <c r="L372" s="170"/>
      <c r="M372" s="10">
        <f>SUM(M373:M378)</f>
        <v>4</v>
      </c>
      <c r="N372" s="10">
        <f>SUM(N373:N378)</f>
        <v>2</v>
      </c>
    </row>
    <row r="373" spans="2:14" ht="15" customHeight="1" x14ac:dyDescent="0.25">
      <c r="B373" s="126">
        <f>M373+N373</f>
        <v>3</v>
      </c>
      <c r="C373" s="126"/>
      <c r="D373" s="126"/>
      <c r="E373" s="126"/>
      <c r="F373" s="57" t="s">
        <v>68</v>
      </c>
      <c r="G373" s="57"/>
      <c r="H373" s="57"/>
      <c r="I373" s="57"/>
      <c r="J373" s="57"/>
      <c r="K373" s="57"/>
      <c r="L373" s="57"/>
      <c r="M373" s="32">
        <v>2</v>
      </c>
      <c r="N373" s="32">
        <v>1</v>
      </c>
    </row>
    <row r="374" spans="2:14" ht="15" customHeight="1" x14ac:dyDescent="0.25">
      <c r="B374" s="126">
        <f t="shared" ref="B374:B378" si="24">M374+N374</f>
        <v>0</v>
      </c>
      <c r="C374" s="126"/>
      <c r="D374" s="126"/>
      <c r="E374" s="126"/>
      <c r="F374" s="57" t="s">
        <v>69</v>
      </c>
      <c r="G374" s="57"/>
      <c r="H374" s="57"/>
      <c r="I374" s="57"/>
      <c r="J374" s="57"/>
      <c r="K374" s="57"/>
      <c r="L374" s="57"/>
      <c r="M374" s="32">
        <v>0</v>
      </c>
      <c r="N374" s="32">
        <v>0</v>
      </c>
    </row>
    <row r="375" spans="2:14" ht="15" customHeight="1" x14ac:dyDescent="0.25">
      <c r="B375" s="126">
        <f t="shared" si="24"/>
        <v>2</v>
      </c>
      <c r="C375" s="126"/>
      <c r="D375" s="126"/>
      <c r="E375" s="126"/>
      <c r="F375" s="57" t="s">
        <v>70</v>
      </c>
      <c r="G375" s="57"/>
      <c r="H375" s="57"/>
      <c r="I375" s="57"/>
      <c r="J375" s="57"/>
      <c r="K375" s="57"/>
      <c r="L375" s="57"/>
      <c r="M375" s="32">
        <v>1</v>
      </c>
      <c r="N375" s="32">
        <v>1</v>
      </c>
    </row>
    <row r="376" spans="2:14" ht="15" customHeight="1" x14ac:dyDescent="0.25">
      <c r="B376" s="126">
        <f t="shared" si="24"/>
        <v>1</v>
      </c>
      <c r="C376" s="126"/>
      <c r="D376" s="126"/>
      <c r="E376" s="126"/>
      <c r="F376" s="57" t="s">
        <v>71</v>
      </c>
      <c r="G376" s="57"/>
      <c r="H376" s="57"/>
      <c r="I376" s="57"/>
      <c r="J376" s="57"/>
      <c r="K376" s="57"/>
      <c r="L376" s="57"/>
      <c r="M376" s="32">
        <v>1</v>
      </c>
      <c r="N376" s="32">
        <v>0</v>
      </c>
    </row>
    <row r="377" spans="2:14" ht="15" customHeight="1" x14ac:dyDescent="0.25">
      <c r="B377" s="126">
        <f t="shared" si="24"/>
        <v>0</v>
      </c>
      <c r="C377" s="126"/>
      <c r="D377" s="126"/>
      <c r="E377" s="126"/>
      <c r="F377" s="57" t="s">
        <v>72</v>
      </c>
      <c r="G377" s="57"/>
      <c r="H377" s="57"/>
      <c r="I377" s="57"/>
      <c r="J377" s="57"/>
      <c r="K377" s="57"/>
      <c r="L377" s="57"/>
      <c r="M377" s="32">
        <v>0</v>
      </c>
      <c r="N377" s="32">
        <v>0</v>
      </c>
    </row>
    <row r="378" spans="2:14" ht="15" customHeight="1" x14ac:dyDescent="0.25">
      <c r="B378" s="126">
        <f t="shared" si="24"/>
        <v>0</v>
      </c>
      <c r="C378" s="126"/>
      <c r="D378" s="126"/>
      <c r="E378" s="126"/>
      <c r="F378" s="57" t="s">
        <v>106</v>
      </c>
      <c r="G378" s="57"/>
      <c r="H378" s="57"/>
      <c r="I378" s="57"/>
      <c r="J378" s="57"/>
      <c r="K378" s="57"/>
      <c r="L378" s="57"/>
      <c r="M378" s="32">
        <v>0</v>
      </c>
      <c r="N378" s="32">
        <v>0</v>
      </c>
    </row>
    <row r="379" spans="2:1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ht="15.75" thickBot="1" x14ac:dyDescent="0.3">
      <c r="B380" s="186" t="s">
        <v>189</v>
      </c>
      <c r="C380" s="187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</row>
    <row r="381" spans="2:14" ht="15" customHeight="1" x14ac:dyDescent="0.25">
      <c r="B381" s="178"/>
      <c r="C381" s="179"/>
      <c r="D381" s="179"/>
      <c r="E381" s="180"/>
      <c r="F381" s="181" t="s">
        <v>171</v>
      </c>
      <c r="G381" s="182"/>
      <c r="H381" s="182"/>
      <c r="I381" s="182"/>
      <c r="J381" s="182"/>
      <c r="K381" s="182"/>
      <c r="L381" s="182"/>
      <c r="M381" s="182"/>
      <c r="N381" s="183"/>
    </row>
    <row r="382" spans="2:14" ht="15.75" customHeight="1" thickBot="1" x14ac:dyDescent="0.3">
      <c r="B382" s="172">
        <v>5095</v>
      </c>
      <c r="C382" s="173"/>
      <c r="D382" s="173"/>
      <c r="E382" s="174"/>
      <c r="F382" s="175" t="s">
        <v>172</v>
      </c>
      <c r="G382" s="176"/>
      <c r="H382" s="176"/>
      <c r="I382" s="176"/>
      <c r="J382" s="176"/>
      <c r="K382" s="176"/>
      <c r="L382" s="176"/>
      <c r="M382" s="176"/>
      <c r="N382" s="177"/>
    </row>
    <row r="383" spans="2:14" ht="15" customHeight="1" x14ac:dyDescent="0.25">
      <c r="B383" s="178"/>
      <c r="C383" s="179"/>
      <c r="D383" s="179"/>
      <c r="E383" s="180"/>
      <c r="F383" s="181" t="s">
        <v>173</v>
      </c>
      <c r="G383" s="182"/>
      <c r="H383" s="182"/>
      <c r="I383" s="182"/>
      <c r="J383" s="182"/>
      <c r="K383" s="182"/>
      <c r="L383" s="182"/>
      <c r="M383" s="182"/>
      <c r="N383" s="183"/>
    </row>
    <row r="384" spans="2:14" ht="15.75" customHeight="1" thickBot="1" x14ac:dyDescent="0.3">
      <c r="B384" s="172">
        <v>2405</v>
      </c>
      <c r="C384" s="173"/>
      <c r="D384" s="173"/>
      <c r="E384" s="174"/>
      <c r="F384" s="175" t="s">
        <v>174</v>
      </c>
      <c r="G384" s="176"/>
      <c r="H384" s="176"/>
      <c r="I384" s="176"/>
      <c r="J384" s="176"/>
      <c r="K384" s="176"/>
      <c r="L384" s="176"/>
      <c r="M384" s="176"/>
      <c r="N384" s="177"/>
    </row>
  </sheetData>
  <mergeCells count="597">
    <mergeCell ref="B88:K88"/>
    <mergeCell ref="B380:N380"/>
    <mergeCell ref="B381:E381"/>
    <mergeCell ref="F381:N381"/>
    <mergeCell ref="B138:K138"/>
    <mergeCell ref="H128:L128"/>
    <mergeCell ref="B104:K104"/>
    <mergeCell ref="B382:E382"/>
    <mergeCell ref="F382:N382"/>
    <mergeCell ref="B373:E373"/>
    <mergeCell ref="F373:L373"/>
    <mergeCell ref="B374:E374"/>
    <mergeCell ref="F374:L374"/>
    <mergeCell ref="F370:L370"/>
    <mergeCell ref="B371:E371"/>
    <mergeCell ref="B142:G142"/>
    <mergeCell ref="H142:L142"/>
    <mergeCell ref="F371:L371"/>
    <mergeCell ref="B366:E366"/>
    <mergeCell ref="F366:L366"/>
    <mergeCell ref="B367:E367"/>
    <mergeCell ref="F367:L367"/>
    <mergeCell ref="B368:E368"/>
    <mergeCell ref="F368:L368"/>
    <mergeCell ref="B383:E383"/>
    <mergeCell ref="F383:N383"/>
    <mergeCell ref="F337:L337"/>
    <mergeCell ref="B338:E338"/>
    <mergeCell ref="H121:L121"/>
    <mergeCell ref="B122:K122"/>
    <mergeCell ref="B125:J125"/>
    <mergeCell ref="B116:N116"/>
    <mergeCell ref="B117:N117"/>
    <mergeCell ref="B118:L118"/>
    <mergeCell ref="C119:L119"/>
    <mergeCell ref="B120:D120"/>
    <mergeCell ref="E120:L120"/>
    <mergeCell ref="B123:K123"/>
    <mergeCell ref="B378:E378"/>
    <mergeCell ref="F378:L378"/>
    <mergeCell ref="B375:E375"/>
    <mergeCell ref="F375:L375"/>
    <mergeCell ref="B376:E376"/>
    <mergeCell ref="F376:L376"/>
    <mergeCell ref="B377:E377"/>
    <mergeCell ref="F377:L377"/>
    <mergeCell ref="B372:D372"/>
    <mergeCell ref="E372:L372"/>
    <mergeCell ref="B384:E384"/>
    <mergeCell ref="F384:N384"/>
    <mergeCell ref="F338:L338"/>
    <mergeCell ref="B333:E333"/>
    <mergeCell ref="F333:L333"/>
    <mergeCell ref="B69:K69"/>
    <mergeCell ref="B103:G103"/>
    <mergeCell ref="H103:L103"/>
    <mergeCell ref="B87:K87"/>
    <mergeCell ref="B291:H291"/>
    <mergeCell ref="I291:L291"/>
    <mergeCell ref="B112:J112"/>
    <mergeCell ref="B113:J113"/>
    <mergeCell ref="B114:J114"/>
    <mergeCell ref="B115:J115"/>
    <mergeCell ref="B161:N161"/>
    <mergeCell ref="C162:N162"/>
    <mergeCell ref="C163:M163"/>
    <mergeCell ref="C164:M164"/>
    <mergeCell ref="C165:N165"/>
    <mergeCell ref="C166:M166"/>
    <mergeCell ref="B98:K98"/>
    <mergeCell ref="B99:K99"/>
    <mergeCell ref="B100:K100"/>
    <mergeCell ref="B369:E369"/>
    <mergeCell ref="F369:L369"/>
    <mergeCell ref="B370:E370"/>
    <mergeCell ref="B363:E363"/>
    <mergeCell ref="F363:L363"/>
    <mergeCell ref="B364:E364"/>
    <mergeCell ref="F364:L364"/>
    <mergeCell ref="B365:D365"/>
    <mergeCell ref="E365:L365"/>
    <mergeCell ref="B360:E360"/>
    <mergeCell ref="F360:L360"/>
    <mergeCell ref="B361:E361"/>
    <mergeCell ref="F361:L361"/>
    <mergeCell ref="B362:E362"/>
    <mergeCell ref="F362:L362"/>
    <mergeCell ref="B357:E357"/>
    <mergeCell ref="F357:L357"/>
    <mergeCell ref="B358:D358"/>
    <mergeCell ref="E358:L358"/>
    <mergeCell ref="B359:E359"/>
    <mergeCell ref="F359:L359"/>
    <mergeCell ref="B354:E354"/>
    <mergeCell ref="F354:L354"/>
    <mergeCell ref="B355:E355"/>
    <mergeCell ref="F355:L355"/>
    <mergeCell ref="B356:E356"/>
    <mergeCell ref="F356:L356"/>
    <mergeCell ref="B351:D351"/>
    <mergeCell ref="E351:L351"/>
    <mergeCell ref="B352:E352"/>
    <mergeCell ref="F352:L352"/>
    <mergeCell ref="B353:E353"/>
    <mergeCell ref="F353:L353"/>
    <mergeCell ref="B348:E348"/>
    <mergeCell ref="F348:L348"/>
    <mergeCell ref="B349:E349"/>
    <mergeCell ref="F349:L349"/>
    <mergeCell ref="B350:E350"/>
    <mergeCell ref="F350:L350"/>
    <mergeCell ref="B345:E345"/>
    <mergeCell ref="F345:L345"/>
    <mergeCell ref="B346:E346"/>
    <mergeCell ref="F346:L346"/>
    <mergeCell ref="B347:E347"/>
    <mergeCell ref="F347:L347"/>
    <mergeCell ref="B341:N341"/>
    <mergeCell ref="B342:L342"/>
    <mergeCell ref="B343:C343"/>
    <mergeCell ref="D343:L343"/>
    <mergeCell ref="B344:D344"/>
    <mergeCell ref="E344:L344"/>
    <mergeCell ref="B334:E334"/>
    <mergeCell ref="F334:L334"/>
    <mergeCell ref="B335:E335"/>
    <mergeCell ref="F335:L335"/>
    <mergeCell ref="F340:M340"/>
    <mergeCell ref="B340:E340"/>
    <mergeCell ref="B339:E339"/>
    <mergeCell ref="F339:L339"/>
    <mergeCell ref="B336:D336"/>
    <mergeCell ref="E336:L336"/>
    <mergeCell ref="B337:E337"/>
    <mergeCell ref="B331:C331"/>
    <mergeCell ref="D331:L331"/>
    <mergeCell ref="B332:D332"/>
    <mergeCell ref="E332:L332"/>
    <mergeCell ref="B326:E326"/>
    <mergeCell ref="F326:L326"/>
    <mergeCell ref="B323:E323"/>
    <mergeCell ref="F323:L323"/>
    <mergeCell ref="B324:E324"/>
    <mergeCell ref="F324:L324"/>
    <mergeCell ref="B325:E325"/>
    <mergeCell ref="F325:L325"/>
    <mergeCell ref="B327:M327"/>
    <mergeCell ref="B329:M329"/>
    <mergeCell ref="B330:M330"/>
    <mergeCell ref="B318:E318"/>
    <mergeCell ref="F318:L318"/>
    <mergeCell ref="B319:E319"/>
    <mergeCell ref="F319:L319"/>
    <mergeCell ref="B321:L321"/>
    <mergeCell ref="B322:C322"/>
    <mergeCell ref="D322:L322"/>
    <mergeCell ref="B320:E320"/>
    <mergeCell ref="F320:L320"/>
    <mergeCell ref="B316:E316"/>
    <mergeCell ref="F316:L316"/>
    <mergeCell ref="B317:E317"/>
    <mergeCell ref="F317:L317"/>
    <mergeCell ref="B311:E311"/>
    <mergeCell ref="F311:L311"/>
    <mergeCell ref="B312:E312"/>
    <mergeCell ref="F312:L312"/>
    <mergeCell ref="B313:E313"/>
    <mergeCell ref="F313:L313"/>
    <mergeCell ref="B314:E314"/>
    <mergeCell ref="F314:L314"/>
    <mergeCell ref="B315:D315"/>
    <mergeCell ref="E315:L315"/>
    <mergeCell ref="B310:D310"/>
    <mergeCell ref="E310:L310"/>
    <mergeCell ref="B302:C302"/>
    <mergeCell ref="D302:L302"/>
    <mergeCell ref="B303:D303"/>
    <mergeCell ref="E303:L303"/>
    <mergeCell ref="B304:E304"/>
    <mergeCell ref="F304:L304"/>
    <mergeCell ref="B299:N299"/>
    <mergeCell ref="B300:N300"/>
    <mergeCell ref="B308:E308"/>
    <mergeCell ref="F308:L308"/>
    <mergeCell ref="B305:E305"/>
    <mergeCell ref="F305:L305"/>
    <mergeCell ref="B306:E306"/>
    <mergeCell ref="F306:L306"/>
    <mergeCell ref="B307:E307"/>
    <mergeCell ref="F307:L307"/>
    <mergeCell ref="B309:E309"/>
    <mergeCell ref="F309:L309"/>
    <mergeCell ref="B290:E290"/>
    <mergeCell ref="F290:L290"/>
    <mergeCell ref="B286:I286"/>
    <mergeCell ref="J286:N286"/>
    <mergeCell ref="B287:I287"/>
    <mergeCell ref="J287:N287"/>
    <mergeCell ref="B288:N288"/>
    <mergeCell ref="B289:L289"/>
    <mergeCell ref="B301:L301"/>
    <mergeCell ref="B295:N295"/>
    <mergeCell ref="B297:C297"/>
    <mergeCell ref="D297:N297"/>
    <mergeCell ref="B294:N294"/>
    <mergeCell ref="B292:H292"/>
    <mergeCell ref="I292:L292"/>
    <mergeCell ref="B296:C296"/>
    <mergeCell ref="D296:N296"/>
    <mergeCell ref="B298:C298"/>
    <mergeCell ref="D298:N298"/>
    <mergeCell ref="B283:I283"/>
    <mergeCell ref="J283:N283"/>
    <mergeCell ref="B284:I284"/>
    <mergeCell ref="J284:N284"/>
    <mergeCell ref="B285:H285"/>
    <mergeCell ref="I285:N285"/>
    <mergeCell ref="B280:I280"/>
    <mergeCell ref="J280:N280"/>
    <mergeCell ref="B281:I281"/>
    <mergeCell ref="J281:N281"/>
    <mergeCell ref="B282:H282"/>
    <mergeCell ref="I282:N282"/>
    <mergeCell ref="B277:I277"/>
    <mergeCell ref="J277:N277"/>
    <mergeCell ref="B278:G278"/>
    <mergeCell ref="H278:N278"/>
    <mergeCell ref="B279:H279"/>
    <mergeCell ref="I279:N279"/>
    <mergeCell ref="B274:I274"/>
    <mergeCell ref="J274:N274"/>
    <mergeCell ref="B275:H275"/>
    <mergeCell ref="I275:N275"/>
    <mergeCell ref="B276:I276"/>
    <mergeCell ref="J276:N276"/>
    <mergeCell ref="B271:G271"/>
    <mergeCell ref="H271:N271"/>
    <mergeCell ref="B272:H272"/>
    <mergeCell ref="I272:N272"/>
    <mergeCell ref="B273:I273"/>
    <mergeCell ref="J273:N273"/>
    <mergeCell ref="B267:G267"/>
    <mergeCell ref="H267:N267"/>
    <mergeCell ref="B268:G268"/>
    <mergeCell ref="H268:N268"/>
    <mergeCell ref="B270:N270"/>
    <mergeCell ref="B264:C264"/>
    <mergeCell ref="D264:N264"/>
    <mergeCell ref="B265:G265"/>
    <mergeCell ref="H265:N265"/>
    <mergeCell ref="B266:G266"/>
    <mergeCell ref="H266:N266"/>
    <mergeCell ref="B258:G258"/>
    <mergeCell ref="H258:N258"/>
    <mergeCell ref="B260:G260"/>
    <mergeCell ref="H260:N260"/>
    <mergeCell ref="B262:G262"/>
    <mergeCell ref="H262:N262"/>
    <mergeCell ref="B263:H263"/>
    <mergeCell ref="I263:N263"/>
    <mergeCell ref="B261:H261"/>
    <mergeCell ref="I261:N261"/>
    <mergeCell ref="B259:H259"/>
    <mergeCell ref="I259:N259"/>
    <mergeCell ref="B254:G254"/>
    <mergeCell ref="H254:N254"/>
    <mergeCell ref="B255:C255"/>
    <mergeCell ref="D255:N255"/>
    <mergeCell ref="B256:G256"/>
    <mergeCell ref="H256:N256"/>
    <mergeCell ref="B251:C251"/>
    <mergeCell ref="D251:N251"/>
    <mergeCell ref="B252:G252"/>
    <mergeCell ref="H252:N252"/>
    <mergeCell ref="B253:G253"/>
    <mergeCell ref="H253:N253"/>
    <mergeCell ref="B248:G248"/>
    <mergeCell ref="H248:N248"/>
    <mergeCell ref="B249:G249"/>
    <mergeCell ref="H249:J249"/>
    <mergeCell ref="L249:N249"/>
    <mergeCell ref="B250:G250"/>
    <mergeCell ref="H250:J250"/>
    <mergeCell ref="L250:N250"/>
    <mergeCell ref="B245:G245"/>
    <mergeCell ref="H245:N245"/>
    <mergeCell ref="B246:G246"/>
    <mergeCell ref="H246:J246"/>
    <mergeCell ref="L246:N246"/>
    <mergeCell ref="B247:G247"/>
    <mergeCell ref="H247:J247"/>
    <mergeCell ref="L247:N247"/>
    <mergeCell ref="B242:G242"/>
    <mergeCell ref="H242:N242"/>
    <mergeCell ref="H243:J243"/>
    <mergeCell ref="L243:N243"/>
    <mergeCell ref="B244:G244"/>
    <mergeCell ref="H244:J244"/>
    <mergeCell ref="L244:N244"/>
    <mergeCell ref="B239:G239"/>
    <mergeCell ref="B241:C241"/>
    <mergeCell ref="D241:N241"/>
    <mergeCell ref="H239:M239"/>
    <mergeCell ref="B236:G236"/>
    <mergeCell ref="B237:C237"/>
    <mergeCell ref="B238:G238"/>
    <mergeCell ref="B233:G233"/>
    <mergeCell ref="B234:G234"/>
    <mergeCell ref="B235:G235"/>
    <mergeCell ref="H233:M233"/>
    <mergeCell ref="H234:M234"/>
    <mergeCell ref="H235:M235"/>
    <mergeCell ref="H236:M236"/>
    <mergeCell ref="D237:M237"/>
    <mergeCell ref="H238:M238"/>
    <mergeCell ref="B230:G230"/>
    <mergeCell ref="B231:G231"/>
    <mergeCell ref="B232:C232"/>
    <mergeCell ref="B227:G227"/>
    <mergeCell ref="B228:C228"/>
    <mergeCell ref="B229:G229"/>
    <mergeCell ref="H227:M227"/>
    <mergeCell ref="D228:M228"/>
    <mergeCell ref="H229:M229"/>
    <mergeCell ref="H230:M230"/>
    <mergeCell ref="H231:M231"/>
    <mergeCell ref="D232:M232"/>
    <mergeCell ref="B226:G226"/>
    <mergeCell ref="B221:G221"/>
    <mergeCell ref="B222:G222"/>
    <mergeCell ref="B223:G223"/>
    <mergeCell ref="H221:M221"/>
    <mergeCell ref="H222:M222"/>
    <mergeCell ref="H223:M223"/>
    <mergeCell ref="D224:M224"/>
    <mergeCell ref="H225:M225"/>
    <mergeCell ref="H226:M226"/>
    <mergeCell ref="B219:G219"/>
    <mergeCell ref="B220:C220"/>
    <mergeCell ref="B215:G215"/>
    <mergeCell ref="B216:C216"/>
    <mergeCell ref="B217:G217"/>
    <mergeCell ref="H219:M219"/>
    <mergeCell ref="D220:M220"/>
    <mergeCell ref="B224:C224"/>
    <mergeCell ref="B225:G225"/>
    <mergeCell ref="B218:G218"/>
    <mergeCell ref="D216:M216"/>
    <mergeCell ref="H217:M217"/>
    <mergeCell ref="H218:M218"/>
    <mergeCell ref="B201:G201"/>
    <mergeCell ref="B202:G202"/>
    <mergeCell ref="B203:G203"/>
    <mergeCell ref="B204:C204"/>
    <mergeCell ref="B205:G205"/>
    <mergeCell ref="B206:G206"/>
    <mergeCell ref="B207:G207"/>
    <mergeCell ref="B208:C208"/>
    <mergeCell ref="B209:G209"/>
    <mergeCell ref="B198:G198"/>
    <mergeCell ref="B199:G199"/>
    <mergeCell ref="B200:C200"/>
    <mergeCell ref="B195:G195"/>
    <mergeCell ref="B196:C196"/>
    <mergeCell ref="B197:G197"/>
    <mergeCell ref="H195:M195"/>
    <mergeCell ref="D196:M196"/>
    <mergeCell ref="H197:M197"/>
    <mergeCell ref="H198:M198"/>
    <mergeCell ref="H199:M199"/>
    <mergeCell ref="D200:M200"/>
    <mergeCell ref="B186:G186"/>
    <mergeCell ref="B187:G187"/>
    <mergeCell ref="B188:C188"/>
    <mergeCell ref="B183:G183"/>
    <mergeCell ref="B184:C184"/>
    <mergeCell ref="B185:G185"/>
    <mergeCell ref="B192:C192"/>
    <mergeCell ref="B193:G193"/>
    <mergeCell ref="B194:G194"/>
    <mergeCell ref="B189:G189"/>
    <mergeCell ref="B190:G190"/>
    <mergeCell ref="B191:G191"/>
    <mergeCell ref="D184:M184"/>
    <mergeCell ref="H189:M189"/>
    <mergeCell ref="H190:M190"/>
    <mergeCell ref="H191:M191"/>
    <mergeCell ref="D192:M192"/>
    <mergeCell ref="H193:M193"/>
    <mergeCell ref="H194:M194"/>
    <mergeCell ref="B101:K101"/>
    <mergeCell ref="B181:G181"/>
    <mergeCell ref="B182:G182"/>
    <mergeCell ref="B176:C176"/>
    <mergeCell ref="D176:L176"/>
    <mergeCell ref="B177:C177"/>
    <mergeCell ref="D177:L177"/>
    <mergeCell ref="B179:M179"/>
    <mergeCell ref="D180:M180"/>
    <mergeCell ref="H181:M181"/>
    <mergeCell ref="H182:M182"/>
    <mergeCell ref="B102:K102"/>
    <mergeCell ref="B111:J111"/>
    <mergeCell ref="B108:L108"/>
    <mergeCell ref="C109:L109"/>
    <mergeCell ref="B175:C175"/>
    <mergeCell ref="D175:L175"/>
    <mergeCell ref="B178:N178"/>
    <mergeCell ref="B133:G133"/>
    <mergeCell ref="H133:L133"/>
    <mergeCell ref="B134:K134"/>
    <mergeCell ref="B135:K135"/>
    <mergeCell ref="B136:K136"/>
    <mergeCell ref="B140:K140"/>
    <mergeCell ref="B110:D110"/>
    <mergeCell ref="E110:L110"/>
    <mergeCell ref="B124:K124"/>
    <mergeCell ref="B126:J126"/>
    <mergeCell ref="B128:G128"/>
    <mergeCell ref="B131:J131"/>
    <mergeCell ref="B106:N106"/>
    <mergeCell ref="B105:K105"/>
    <mergeCell ref="B107:N107"/>
    <mergeCell ref="B121:G121"/>
    <mergeCell ref="B130:K130"/>
    <mergeCell ref="B149:G149"/>
    <mergeCell ref="H149:L149"/>
    <mergeCell ref="B150:K150"/>
    <mergeCell ref="B151:K151"/>
    <mergeCell ref="C167:M167"/>
    <mergeCell ref="B180:C180"/>
    <mergeCell ref="C158:M158"/>
    <mergeCell ref="B129:K129"/>
    <mergeCell ref="B132:D132"/>
    <mergeCell ref="E132:L132"/>
    <mergeCell ref="B137:K137"/>
    <mergeCell ref="B141:K141"/>
    <mergeCell ref="B83:K83"/>
    <mergeCell ref="B84:K84"/>
    <mergeCell ref="B73:N73"/>
    <mergeCell ref="B74:L74"/>
    <mergeCell ref="C75:L75"/>
    <mergeCell ref="B76:D76"/>
    <mergeCell ref="E76:L76"/>
    <mergeCell ref="B71:N71"/>
    <mergeCell ref="B79:K79"/>
    <mergeCell ref="B80:K80"/>
    <mergeCell ref="B81:K81"/>
    <mergeCell ref="B72:N72"/>
    <mergeCell ref="B25:C25"/>
    <mergeCell ref="D25:N25"/>
    <mergeCell ref="B26:C26"/>
    <mergeCell ref="D26:N26"/>
    <mergeCell ref="B27:G27"/>
    <mergeCell ref="H27:N27"/>
    <mergeCell ref="B35:J35"/>
    <mergeCell ref="K35:L35"/>
    <mergeCell ref="B36:J36"/>
    <mergeCell ref="K36:L36"/>
    <mergeCell ref="B32:C32"/>
    <mergeCell ref="D32:L32"/>
    <mergeCell ref="B33:D33"/>
    <mergeCell ref="E33:L33"/>
    <mergeCell ref="B34:G34"/>
    <mergeCell ref="H34:L34"/>
    <mergeCell ref="B28:G28"/>
    <mergeCell ref="H28:N28"/>
    <mergeCell ref="B29:G29"/>
    <mergeCell ref="H29:N29"/>
    <mergeCell ref="B30:N30"/>
    <mergeCell ref="B31:L31"/>
    <mergeCell ref="B49:J49"/>
    <mergeCell ref="B54:J54"/>
    <mergeCell ref="K54:L54"/>
    <mergeCell ref="K49:L49"/>
    <mergeCell ref="B50:J50"/>
    <mergeCell ref="K50:L50"/>
    <mergeCell ref="B62:J62"/>
    <mergeCell ref="K62:L62"/>
    <mergeCell ref="B64:J64"/>
    <mergeCell ref="K64:L64"/>
    <mergeCell ref="B59:J59"/>
    <mergeCell ref="K59:L59"/>
    <mergeCell ref="B60:J60"/>
    <mergeCell ref="K60:L60"/>
    <mergeCell ref="B56:J56"/>
    <mergeCell ref="K56:L56"/>
    <mergeCell ref="B58:G58"/>
    <mergeCell ref="H58:L58"/>
    <mergeCell ref="B61:J61"/>
    <mergeCell ref="K61:L61"/>
    <mergeCell ref="B68:K68"/>
    <mergeCell ref="B95:K95"/>
    <mergeCell ref="B70:K70"/>
    <mergeCell ref="B82:K82"/>
    <mergeCell ref="B257:H257"/>
    <mergeCell ref="I257:N257"/>
    <mergeCell ref="B40:J40"/>
    <mergeCell ref="B55:J55"/>
    <mergeCell ref="K55:L55"/>
    <mergeCell ref="B51:J51"/>
    <mergeCell ref="K51:L51"/>
    <mergeCell ref="B52:J52"/>
    <mergeCell ref="K52:L52"/>
    <mergeCell ref="B53:J53"/>
    <mergeCell ref="K53:L53"/>
    <mergeCell ref="B43:J43"/>
    <mergeCell ref="B46:J46"/>
    <mergeCell ref="B44:J44"/>
    <mergeCell ref="B77:G77"/>
    <mergeCell ref="H77:L77"/>
    <mergeCell ref="B78:K78"/>
    <mergeCell ref="B210:G210"/>
    <mergeCell ref="B211:G211"/>
    <mergeCell ref="B45:J45"/>
    <mergeCell ref="B47:D47"/>
    <mergeCell ref="H202:M202"/>
    <mergeCell ref="B37:J37"/>
    <mergeCell ref="K37:L37"/>
    <mergeCell ref="B42:J42"/>
    <mergeCell ref="K42:L42"/>
    <mergeCell ref="B38:J38"/>
    <mergeCell ref="H41:L41"/>
    <mergeCell ref="K40:L40"/>
    <mergeCell ref="K38:L38"/>
    <mergeCell ref="B41:G41"/>
    <mergeCell ref="B39:J39"/>
    <mergeCell ref="K39:L39"/>
    <mergeCell ref="E47:L47"/>
    <mergeCell ref="B48:G48"/>
    <mergeCell ref="H48:L48"/>
    <mergeCell ref="B63:J63"/>
    <mergeCell ref="K63:L63"/>
    <mergeCell ref="B65:J65"/>
    <mergeCell ref="K65:L65"/>
    <mergeCell ref="B67:G67"/>
    <mergeCell ref="H67:L67"/>
    <mergeCell ref="B57:J57"/>
    <mergeCell ref="K57:L57"/>
    <mergeCell ref="B66:J66"/>
    <mergeCell ref="K66:L66"/>
    <mergeCell ref="D204:M204"/>
    <mergeCell ref="B127:J127"/>
    <mergeCell ref="B139:K139"/>
    <mergeCell ref="B171:N171"/>
    <mergeCell ref="B174:C174"/>
    <mergeCell ref="D174:L174"/>
    <mergeCell ref="B143:K143"/>
    <mergeCell ref="B144:K144"/>
    <mergeCell ref="B145:K145"/>
    <mergeCell ref="B146:K146"/>
    <mergeCell ref="B147:K147"/>
    <mergeCell ref="C172:N172"/>
    <mergeCell ref="B173:L173"/>
    <mergeCell ref="B148:K148"/>
    <mergeCell ref="B153:N153"/>
    <mergeCell ref="C154:N154"/>
    <mergeCell ref="H185:M185"/>
    <mergeCell ref="H186:M186"/>
    <mergeCell ref="H187:M187"/>
    <mergeCell ref="D188:M188"/>
    <mergeCell ref="H201:M201"/>
    <mergeCell ref="C157:N157"/>
    <mergeCell ref="H210:M210"/>
    <mergeCell ref="H211:M211"/>
    <mergeCell ref="D212:M212"/>
    <mergeCell ref="H213:M213"/>
    <mergeCell ref="H214:M214"/>
    <mergeCell ref="H215:M215"/>
    <mergeCell ref="H209:M209"/>
    <mergeCell ref="B212:C212"/>
    <mergeCell ref="B213:G213"/>
    <mergeCell ref="B214:G214"/>
    <mergeCell ref="B85:G85"/>
    <mergeCell ref="H85:L85"/>
    <mergeCell ref="B86:K86"/>
    <mergeCell ref="B89:D89"/>
    <mergeCell ref="E89:L89"/>
    <mergeCell ref="H205:M205"/>
    <mergeCell ref="H206:M206"/>
    <mergeCell ref="H207:M207"/>
    <mergeCell ref="D208:M208"/>
    <mergeCell ref="C155:M155"/>
    <mergeCell ref="C156:M156"/>
    <mergeCell ref="B169:N170"/>
    <mergeCell ref="C159:M159"/>
    <mergeCell ref="H203:M203"/>
    <mergeCell ref="H183:M183"/>
    <mergeCell ref="B96:K96"/>
    <mergeCell ref="B97:G97"/>
    <mergeCell ref="H97:L97"/>
    <mergeCell ref="B90:G90"/>
    <mergeCell ref="H90:L90"/>
    <mergeCell ref="B91:K91"/>
    <mergeCell ref="B92:K92"/>
    <mergeCell ref="B93:K93"/>
    <mergeCell ref="B94:K94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headerFooter>
    <oddFooter>&amp;LREV. B&amp;C&amp;P&amp;RFSGC-114-8-INS-08</oddFooter>
  </headerFooter>
  <rowBreaks count="4" manualBreakCount="4">
    <brk id="106" max="16383" man="1"/>
    <brk id="184" max="16383" man="1"/>
    <brk id="239" max="16383" man="1"/>
    <brk id="3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Numeralia Junio 2025</vt:lpstr>
      <vt:lpstr>'Numeralia Junio 2025'!Títulos_a_imprimir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HERNANDEZ NIETO MIRIAM</cp:lastModifiedBy>
  <cp:lastPrinted>2023-08-25T19:11:39Z</cp:lastPrinted>
  <dcterms:created xsi:type="dcterms:W3CDTF">2015-06-16T13:23:09Z</dcterms:created>
  <dcterms:modified xsi:type="dcterms:W3CDTF">2026-04-23T16:29:55Z</dcterms:modified>
</cp:coreProperties>
</file>